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vv.local\devo\DSEV\JOSÉ PEREIRA\_____2024_2025 CAMPANHA VITIVINICOLA\SITE IVV 2025\"/>
    </mc:Choice>
  </mc:AlternateContent>
  <xr:revisionPtr revIDLastSave="0" documentId="8_{C6BFA3EF-0E44-43B2-8675-A07DC0EE42DC}" xr6:coauthVersionLast="47" xr6:coauthVersionMax="47" xr10:uidLastSave="{00000000-0000-0000-0000-000000000000}"/>
  <workbookProtection workbookAlgorithmName="SHA-512" workbookHashValue="42+TuRw7iRWC64eLEKM603lx2BqXMrJ6l5MFyh/qRCUrMj+zmNnCbmEY7mTuyaAFCj1/KJOpgn3wFjjM/1Dcnw==" workbookSaltValue="GoO5rp6+H3tGhqkB8aJZPg==" workbookSpinCount="100000" lockStructure="1"/>
  <bookViews>
    <workbookView xWindow="28680" yWindow="-120" windowWidth="29040" windowHeight="15720" xr2:uid="{00000000-000D-0000-FFFF-FFFF00000000}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0" i="2" l="1"/>
  <c r="Z39" i="2"/>
  <c r="Z38" i="2"/>
  <c r="Z37" i="2"/>
  <c r="Z36" i="2"/>
  <c r="Z35" i="2"/>
  <c r="Z34" i="2"/>
  <c r="Z32" i="2"/>
  <c r="Z31" i="2"/>
  <c r="Z30" i="2"/>
  <c r="Z29" i="2"/>
  <c r="Z28" i="2"/>
  <c r="Z27" i="2"/>
  <c r="Z26" i="2"/>
  <c r="Z25" i="2"/>
  <c r="Y33" i="2"/>
  <c r="X33" i="2"/>
  <c r="W33" i="2"/>
  <c r="X20" i="2"/>
  <c r="AD20" i="2"/>
  <c r="AD19" i="2"/>
  <c r="AD18" i="2"/>
  <c r="AD17" i="2"/>
  <c r="AD16" i="2"/>
  <c r="AD15" i="2"/>
  <c r="AD13" i="2"/>
  <c r="AD12" i="2"/>
  <c r="AD11" i="2"/>
  <c r="AD10" i="2"/>
  <c r="AD9" i="2"/>
  <c r="AD8" i="2"/>
  <c r="AD7" i="2"/>
  <c r="AD6" i="2"/>
  <c r="AB21" i="2"/>
  <c r="AB20" i="2"/>
  <c r="AB19" i="2"/>
  <c r="AB18" i="2"/>
  <c r="AB17" i="2"/>
  <c r="AB16" i="2"/>
  <c r="AB15" i="2"/>
  <c r="AB13" i="2"/>
  <c r="AB12" i="2"/>
  <c r="AB11" i="2"/>
  <c r="AB10" i="2"/>
  <c r="AB9" i="2"/>
  <c r="AB8" i="2"/>
  <c r="AB7" i="2"/>
  <c r="AB6" i="2"/>
  <c r="Z20" i="2"/>
  <c r="Y40" i="2"/>
  <c r="Y38" i="2"/>
  <c r="Y37" i="2"/>
  <c r="Y36" i="2"/>
  <c r="Y35" i="2"/>
  <c r="Y34" i="2"/>
  <c r="Y32" i="2"/>
  <c r="Y31" i="2"/>
  <c r="Y30" i="2"/>
  <c r="Y29" i="2"/>
  <c r="Y28" i="2"/>
  <c r="Y27" i="2"/>
  <c r="Y26" i="2"/>
  <c r="Y25" i="2"/>
  <c r="AD21" i="2"/>
  <c r="Y20" i="2"/>
  <c r="X40" i="2"/>
  <c r="X38" i="2"/>
  <c r="X37" i="2"/>
  <c r="X36" i="2"/>
  <c r="X35" i="2"/>
  <c r="X34" i="2"/>
  <c r="X32" i="2"/>
  <c r="X31" i="2"/>
  <c r="X30" i="2"/>
  <c r="X29" i="2"/>
  <c r="X28" i="2"/>
  <c r="X27" i="2"/>
  <c r="X26" i="2"/>
  <c r="X25" i="2"/>
  <c r="X39" i="2"/>
  <c r="W20" i="2"/>
  <c r="W39" i="2" s="1"/>
  <c r="W40" i="2"/>
  <c r="W38" i="2"/>
  <c r="W37" i="2"/>
  <c r="W36" i="2"/>
  <c r="W35" i="2"/>
  <c r="W34" i="2"/>
  <c r="W32" i="2"/>
  <c r="W31" i="2"/>
  <c r="W30" i="2"/>
  <c r="W29" i="2"/>
  <c r="W28" i="2"/>
  <c r="W27" i="2"/>
  <c r="W26" i="2"/>
  <c r="W25" i="2"/>
  <c r="V33" i="2"/>
  <c r="V20" i="2"/>
  <c r="T40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U20" i="2"/>
  <c r="T20" i="2"/>
  <c r="T39" i="2" s="1"/>
  <c r="Q20" i="2"/>
  <c r="Q39" i="2" s="1"/>
  <c r="R20" i="2"/>
  <c r="R39" i="2" s="1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0" i="2"/>
  <c r="S39" i="2" s="1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V38" i="2"/>
  <c r="U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V37" i="2"/>
  <c r="U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V36" i="2"/>
  <c r="U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V35" i="2"/>
  <c r="U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V34" i="2"/>
  <c r="U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U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V32" i="2"/>
  <c r="U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V31" i="2"/>
  <c r="U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V30" i="2"/>
  <c r="U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V29" i="2"/>
  <c r="U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V28" i="2"/>
  <c r="U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V27" i="2"/>
  <c r="U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V26" i="2"/>
  <c r="U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V25" i="2"/>
  <c r="U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U39" i="2"/>
  <c r="Y39" i="2" l="1"/>
  <c r="S40" i="2"/>
  <c r="E40" i="2"/>
  <c r="M40" i="2"/>
  <c r="G40" i="2"/>
  <c r="O40" i="2"/>
  <c r="H40" i="2"/>
  <c r="P40" i="2"/>
  <c r="I40" i="2"/>
  <c r="Q40" i="2"/>
  <c r="B40" i="2"/>
  <c r="J40" i="2"/>
  <c r="R40" i="2"/>
  <c r="C40" i="2"/>
  <c r="K40" i="2"/>
  <c r="F40" i="2"/>
  <c r="N40" i="2"/>
  <c r="D40" i="2"/>
  <c r="L40" i="2"/>
  <c r="U40" i="2"/>
  <c r="V39" i="2"/>
  <c r="V40" i="2" s="1"/>
</calcChain>
</file>

<file path=xl/sharedStrings.xml><?xml version="1.0" encoding="utf-8"?>
<sst xmlns="http://schemas.openxmlformats.org/spreadsheetml/2006/main" count="51" uniqueCount="31">
  <si>
    <t>França</t>
  </si>
  <si>
    <t>Itália</t>
  </si>
  <si>
    <t>Estados Unidos</t>
  </si>
  <si>
    <t>Alemanha</t>
  </si>
  <si>
    <t>Portugal</t>
  </si>
  <si>
    <t>Brasil</t>
  </si>
  <si>
    <t>Grécia</t>
  </si>
  <si>
    <t>Roménia</t>
  </si>
  <si>
    <t>Outros</t>
  </si>
  <si>
    <t>Total</t>
  </si>
  <si>
    <t>País / Ano</t>
  </si>
  <si>
    <t>Espanha</t>
  </si>
  <si>
    <t>Australia</t>
  </si>
  <si>
    <t>Chile</t>
  </si>
  <si>
    <t>Argentina</t>
  </si>
  <si>
    <t>África do sul</t>
  </si>
  <si>
    <t>* Dados provisórios</t>
  </si>
  <si>
    <t>milhões  hl</t>
  </si>
  <si>
    <t>** Dados previsionais</t>
  </si>
  <si>
    <t>China</t>
  </si>
  <si>
    <t>ND</t>
  </si>
  <si>
    <t>-</t>
  </si>
  <si>
    <r>
      <rPr>
        <i/>
        <sz val="11"/>
        <rFont val="Calibri"/>
        <family val="2"/>
        <scheme val="minor"/>
      </rPr>
      <t>ND</t>
    </r>
    <r>
      <rPr>
        <sz val="11"/>
        <rFont val="Calibri"/>
        <family val="2"/>
        <scheme val="minor"/>
      </rPr>
      <t>: Não disponível</t>
    </r>
  </si>
  <si>
    <t>Outros***</t>
  </si>
  <si>
    <t>2024**</t>
  </si>
  <si>
    <t>2023*</t>
  </si>
  <si>
    <r>
      <rPr>
        <b/>
        <sz val="11"/>
        <rFont val="Calibri"/>
        <family val="2"/>
      </rPr>
      <t xml:space="preserve">Fonte: </t>
    </r>
    <r>
      <rPr>
        <i/>
        <sz val="11"/>
        <rFont val="Calibri"/>
        <family val="2"/>
      </rPr>
      <t>OIV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(29.11.2024)</t>
    </r>
  </si>
  <si>
    <r>
      <rPr>
        <b/>
        <sz val="11"/>
        <color indexed="9"/>
        <rFont val="Symbol"/>
        <family val="1"/>
        <charset val="2"/>
      </rPr>
      <t>D</t>
    </r>
    <r>
      <rPr>
        <b/>
        <sz val="11"/>
        <color indexed="9"/>
        <rFont val="Calibri"/>
        <family val="2"/>
      </rPr>
      <t xml:space="preserve">               2024-2023</t>
    </r>
  </si>
  <si>
    <r>
      <rPr>
        <b/>
        <sz val="11"/>
        <color indexed="9"/>
        <rFont val="Symbol"/>
        <family val="1"/>
        <charset val="2"/>
      </rPr>
      <t>D</t>
    </r>
    <r>
      <rPr>
        <b/>
        <sz val="11"/>
        <color indexed="9"/>
        <rFont val="Calibri"/>
        <family val="2"/>
      </rPr>
      <t xml:space="preserve">               2024-2000</t>
    </r>
  </si>
  <si>
    <t>Evolução da Produção Mundial de Vinho  - Série 2000 a 2024</t>
  </si>
  <si>
    <t>*** Em 2024 os "Outros" inclui a produção da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</si>
</sst>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%"/>
    <numFmt numFmtId="165" formatCode="0.0"/>
    <numFmt numFmtId="166" formatCode="#,##0.0"/>
  </numFmts>
  <fonts count="18">
    <font>
      <sz val="10"/>
      <name val="Arial"/>
    </font>
    <font>
      <b/>
      <sz val="11"/>
      <name val="Calibri"/>
      <family val="2"/>
    </font>
    <font>
      <i/>
      <sz val="11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indexed="9"/>
      <name val="Calibri"/>
      <family val="1"/>
      <charset val="2"/>
    </font>
    <font>
      <b/>
      <sz val="14"/>
      <color theme="3" tint="-0.499984740745262"/>
      <name val="Calibri"/>
      <family val="2"/>
      <scheme val="minor"/>
    </font>
    <font>
      <b/>
      <i/>
      <sz val="11"/>
      <color theme="3" tint="-0.499984740745262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hair">
        <color theme="8" tint="-0.24994659260841701"/>
      </top>
      <bottom style="hair">
        <color theme="8" tint="-0.24994659260841701"/>
      </bottom>
      <diagonal/>
    </border>
    <border>
      <left style="medium">
        <color rgb="FF002060"/>
      </left>
      <right/>
      <top style="medium">
        <color rgb="FF002060"/>
      </top>
      <bottom style="medium">
        <color theme="3"/>
      </bottom>
      <diagonal/>
    </border>
    <border>
      <left style="medium">
        <color theme="0"/>
      </left>
      <right/>
      <top style="medium">
        <color rgb="FF002060"/>
      </top>
      <bottom style="medium">
        <color theme="3"/>
      </bottom>
      <diagonal/>
    </border>
    <border>
      <left style="thin">
        <color theme="0"/>
      </left>
      <right style="thin">
        <color theme="0"/>
      </right>
      <top style="medium">
        <color rgb="FF002060"/>
      </top>
      <bottom style="medium">
        <color theme="3"/>
      </bottom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theme="3"/>
      </right>
      <top style="medium">
        <color theme="3"/>
      </top>
      <bottom/>
      <diagonal/>
    </border>
    <border>
      <left style="medium">
        <color rgb="FF002060"/>
      </left>
      <right style="thin">
        <color theme="3"/>
      </right>
      <top style="hair">
        <color theme="8" tint="-0.24994659260841701"/>
      </top>
      <bottom style="hair">
        <color theme="8" tint="-0.24994659260841701"/>
      </bottom>
      <diagonal/>
    </border>
    <border>
      <left style="medium">
        <color rgb="FF002060"/>
      </left>
      <right style="thin">
        <color theme="3"/>
      </right>
      <top/>
      <bottom style="medium">
        <color theme="3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 style="medium">
        <color rgb="FF002060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164" fontId="6" fillId="0" borderId="0" xfId="0" applyNumberFormat="1" applyFont="1" applyAlignment="1">
      <alignment horizontal="center" vertical="center"/>
    </xf>
    <xf numFmtId="0" fontId="6" fillId="0" borderId="0" xfId="0" applyFont="1"/>
    <xf numFmtId="3" fontId="7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9" fontId="6" fillId="3" borderId="12" xfId="0" applyNumberFormat="1" applyFont="1" applyFill="1" applyBorder="1" applyAlignment="1">
      <alignment horizontal="center" vertical="center"/>
    </xf>
    <xf numFmtId="9" fontId="6" fillId="3" borderId="11" xfId="0" applyNumberFormat="1" applyFont="1" applyFill="1" applyBorder="1" applyAlignment="1">
      <alignment horizontal="center" vertical="center"/>
    </xf>
    <xf numFmtId="164" fontId="14" fillId="2" borderId="14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" fontId="6" fillId="2" borderId="27" xfId="0" applyNumberFormat="1" applyFont="1" applyFill="1" applyBorder="1" applyAlignment="1">
      <alignment horizontal="center" vertical="center"/>
    </xf>
    <xf numFmtId="1" fontId="6" fillId="2" borderId="28" xfId="0" applyNumberFormat="1" applyFont="1" applyFill="1" applyBorder="1" applyAlignment="1">
      <alignment horizontal="center" vertical="center"/>
    </xf>
    <xf numFmtId="3" fontId="6" fillId="2" borderId="28" xfId="0" applyNumberFormat="1" applyFont="1" applyFill="1" applyBorder="1" applyAlignment="1">
      <alignment horizontal="center" vertical="center"/>
    </xf>
    <xf numFmtId="3" fontId="6" fillId="2" borderId="29" xfId="0" applyNumberFormat="1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9" fontId="6" fillId="3" borderId="30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vertical="center"/>
    </xf>
    <xf numFmtId="165" fontId="7" fillId="0" borderId="15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9" fontId="5" fillId="0" borderId="17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165" fontId="7" fillId="0" borderId="16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9" fontId="5" fillId="0" borderId="18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horizontal="center" vertical="center"/>
    </xf>
    <xf numFmtId="9" fontId="2" fillId="0" borderId="18" xfId="0" applyNumberFormat="1" applyFont="1" applyBorder="1" applyAlignment="1">
      <alignment horizontal="center" vertical="center"/>
    </xf>
    <xf numFmtId="0" fontId="12" fillId="4" borderId="24" xfId="0" applyFont="1" applyFill="1" applyBorder="1" applyAlignment="1">
      <alignment vertical="center"/>
    </xf>
    <xf numFmtId="165" fontId="12" fillId="4" borderId="16" xfId="0" applyNumberFormat="1" applyFont="1" applyFill="1" applyBorder="1" applyAlignment="1">
      <alignment horizontal="center" vertical="center"/>
    </xf>
    <xf numFmtId="165" fontId="12" fillId="4" borderId="7" xfId="0" applyNumberFormat="1" applyFont="1" applyFill="1" applyBorder="1" applyAlignment="1">
      <alignment horizontal="center" vertical="center"/>
    </xf>
    <xf numFmtId="9" fontId="1" fillId="4" borderId="18" xfId="0" applyNumberFormat="1" applyFont="1" applyFill="1" applyBorder="1" applyAlignment="1">
      <alignment vertical="center"/>
    </xf>
    <xf numFmtId="3" fontId="12" fillId="0" borderId="13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166" fontId="7" fillId="0" borderId="1" xfId="0" applyNumberFormat="1" applyFont="1" applyBorder="1" applyAlignment="1">
      <alignment horizontal="center" vertical="center"/>
    </xf>
    <xf numFmtId="9" fontId="13" fillId="2" borderId="14" xfId="0" applyNumberFormat="1" applyFont="1" applyFill="1" applyBorder="1" applyAlignment="1">
      <alignment vertical="center"/>
    </xf>
    <xf numFmtId="9" fontId="7" fillId="0" borderId="4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7" fillId="0" borderId="6" xfId="0" applyNumberFormat="1" applyFont="1" applyBorder="1" applyAlignment="1">
      <alignment horizontal="center" vertical="center"/>
    </xf>
    <xf numFmtId="9" fontId="7" fillId="0" borderId="7" xfId="0" applyNumberFormat="1" applyFont="1" applyBorder="1" applyAlignment="1">
      <alignment horizontal="center" vertical="center"/>
    </xf>
    <xf numFmtId="9" fontId="7" fillId="0" borderId="8" xfId="0" applyNumberFormat="1" applyFont="1" applyBorder="1" applyAlignment="1">
      <alignment horizontal="center" vertical="center"/>
    </xf>
    <xf numFmtId="9" fontId="12" fillId="4" borderId="6" xfId="0" applyNumberFormat="1" applyFont="1" applyFill="1" applyBorder="1" applyAlignment="1">
      <alignment horizontal="center" vertical="center"/>
    </xf>
    <xf numFmtId="9" fontId="12" fillId="4" borderId="7" xfId="0" applyNumberFormat="1" applyFont="1" applyFill="1" applyBorder="1" applyAlignment="1">
      <alignment horizontal="center" vertical="center"/>
    </xf>
    <xf numFmtId="9" fontId="12" fillId="4" borderId="8" xfId="0" applyNumberFormat="1" applyFont="1" applyFill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2" fillId="4" borderId="5" xfId="0" applyFont="1" applyFill="1" applyBorder="1" applyAlignment="1">
      <alignment vertical="center"/>
    </xf>
    <xf numFmtId="165" fontId="17" fillId="0" borderId="7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164" fontId="5" fillId="0" borderId="18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0C5A830B-2F4B-42A6-9803-038B9C20981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3</xdr:col>
      <xdr:colOff>398145</xdr:colOff>
      <xdr:row>2</xdr:row>
      <xdr:rowOff>91440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38FCA89F-E8B2-40C5-96B7-CE6BD5A2F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21050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2E264-904F-4B87-B2C9-858E068ACB0F}">
  <sheetPr>
    <pageSetUpPr fitToPage="1"/>
  </sheetPr>
  <dimension ref="A1:AD61"/>
  <sheetViews>
    <sheetView showGridLines="0" tabSelected="1" zoomScaleNormal="100" workbookViewId="0">
      <selection activeCell="A5" sqref="A5"/>
    </sheetView>
  </sheetViews>
  <sheetFormatPr defaultColWidth="9.109375" defaultRowHeight="14.4"/>
  <cols>
    <col min="1" max="1" width="14.44140625" style="2" customWidth="1"/>
    <col min="2" max="11" width="6.109375" style="2" bestFit="1" customWidth="1"/>
    <col min="12" max="12" width="6.109375" style="1" bestFit="1" customWidth="1"/>
    <col min="13" max="18" width="6.109375" style="2" bestFit="1" customWidth="1"/>
    <col min="19" max="20" width="6.109375" style="2" customWidth="1"/>
    <col min="21" max="21" width="7.5546875" style="2" customWidth="1"/>
    <col min="22" max="22" width="7" style="2" bestFit="1" customWidth="1"/>
    <col min="23" max="26" width="8.33203125" style="2" customWidth="1"/>
    <col min="27" max="27" width="1.5546875" style="2" customWidth="1"/>
    <col min="28" max="28" width="10.5546875" style="2" customWidth="1"/>
    <col min="29" max="29" width="1.5546875" style="2" customWidth="1"/>
    <col min="30" max="30" width="10.5546875" style="2" customWidth="1"/>
    <col min="31" max="16384" width="9.109375" style="2"/>
  </cols>
  <sheetData>
    <row r="1" spans="1:30" ht="58.5" customHeight="1">
      <c r="E1" s="66" t="s">
        <v>29</v>
      </c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30" ht="12.75" customHeight="1">
      <c r="C2" s="6"/>
      <c r="D2" s="6"/>
      <c r="E2" s="6"/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5"/>
      <c r="R2" s="5"/>
      <c r="S2" s="5"/>
      <c r="T2" s="5"/>
      <c r="U2" s="5"/>
    </row>
    <row r="3" spans="1:30" ht="24" customHeight="1">
      <c r="X3" s="21"/>
      <c r="Z3" s="21" t="s">
        <v>17</v>
      </c>
      <c r="AD3" s="7"/>
    </row>
    <row r="4" spans="1:30" ht="9" customHeight="1" thickBot="1">
      <c r="A4" s="1"/>
      <c r="D4" s="3"/>
      <c r="E4" s="3"/>
      <c r="F4" s="3"/>
      <c r="H4" s="3"/>
      <c r="J4" s="3"/>
      <c r="L4" s="4"/>
    </row>
    <row r="5" spans="1:30" ht="32.25" customHeight="1" thickBot="1">
      <c r="A5" s="22" t="s">
        <v>10</v>
      </c>
      <c r="B5" s="23">
        <v>2000</v>
      </c>
      <c r="C5" s="24">
        <v>2001</v>
      </c>
      <c r="D5" s="24">
        <v>2002</v>
      </c>
      <c r="E5" s="24">
        <v>2003</v>
      </c>
      <c r="F5" s="24">
        <v>2004</v>
      </c>
      <c r="G5" s="24">
        <v>2005</v>
      </c>
      <c r="H5" s="24">
        <v>2006</v>
      </c>
      <c r="I5" s="24">
        <v>2007</v>
      </c>
      <c r="J5" s="24">
        <v>2008</v>
      </c>
      <c r="K5" s="24">
        <v>2009</v>
      </c>
      <c r="L5" s="24">
        <v>2010</v>
      </c>
      <c r="M5" s="24">
        <v>2011</v>
      </c>
      <c r="N5" s="24">
        <v>2012</v>
      </c>
      <c r="O5" s="24">
        <v>2013</v>
      </c>
      <c r="P5" s="24">
        <v>2014</v>
      </c>
      <c r="Q5" s="24">
        <v>2015</v>
      </c>
      <c r="R5" s="24">
        <v>2016</v>
      </c>
      <c r="S5" s="24">
        <v>2017</v>
      </c>
      <c r="T5" s="24">
        <v>2018</v>
      </c>
      <c r="U5" s="24">
        <v>2019</v>
      </c>
      <c r="V5" s="24">
        <v>2020</v>
      </c>
      <c r="W5" s="24">
        <v>2021</v>
      </c>
      <c r="X5" s="25">
        <v>2022</v>
      </c>
      <c r="Y5" s="25" t="s">
        <v>25</v>
      </c>
      <c r="Z5" s="25" t="s">
        <v>24</v>
      </c>
      <c r="AA5" s="10"/>
      <c r="AB5" s="20" t="s">
        <v>27</v>
      </c>
      <c r="AC5" s="10"/>
      <c r="AD5" s="20" t="s">
        <v>28</v>
      </c>
    </row>
    <row r="6" spans="1:30" ht="21.9" customHeight="1">
      <c r="A6" s="33" t="s">
        <v>1</v>
      </c>
      <c r="B6" s="34">
        <v>51.62</v>
      </c>
      <c r="C6" s="35">
        <v>49.865000000000002</v>
      </c>
      <c r="D6" s="35">
        <v>42.506999999999998</v>
      </c>
      <c r="E6" s="35">
        <v>41.807000000000002</v>
      </c>
      <c r="F6" s="35">
        <v>49.935000000000002</v>
      </c>
      <c r="G6" s="35">
        <v>50.566000000000003</v>
      </c>
      <c r="H6" s="35">
        <v>52.036000000000001</v>
      </c>
      <c r="I6" s="35">
        <v>45.981000000000002</v>
      </c>
      <c r="J6" s="35">
        <v>46.97</v>
      </c>
      <c r="K6" s="35">
        <v>47.314</v>
      </c>
      <c r="L6" s="35">
        <v>48.524999999999999</v>
      </c>
      <c r="M6" s="35">
        <v>42.771999999999998</v>
      </c>
      <c r="N6" s="35">
        <v>45.616</v>
      </c>
      <c r="O6" s="35">
        <v>54.029000000000003</v>
      </c>
      <c r="P6" s="35">
        <v>44.228999999999999</v>
      </c>
      <c r="Q6" s="35">
        <v>50</v>
      </c>
      <c r="R6" s="35">
        <v>50.9</v>
      </c>
      <c r="S6" s="35">
        <v>42.5</v>
      </c>
      <c r="T6" s="35">
        <v>54.8</v>
      </c>
      <c r="U6" s="35">
        <v>47.5</v>
      </c>
      <c r="V6" s="35">
        <v>49.1</v>
      </c>
      <c r="W6" s="35">
        <v>50.2</v>
      </c>
      <c r="X6" s="35">
        <v>49.8</v>
      </c>
      <c r="Y6" s="35">
        <v>38.299999999999997</v>
      </c>
      <c r="Z6" s="35">
        <v>41</v>
      </c>
      <c r="AA6" s="36"/>
      <c r="AB6" s="37">
        <f>(Z6-Y6)/Y6</f>
        <v>7.0496083550913913E-2</v>
      </c>
      <c r="AC6" s="36"/>
      <c r="AD6" s="37">
        <f>(Z6-B6)/Z6</f>
        <v>-0.25902439024390239</v>
      </c>
    </row>
    <row r="7" spans="1:30" ht="21.9" customHeight="1">
      <c r="A7" s="38" t="s">
        <v>0</v>
      </c>
      <c r="B7" s="39">
        <v>57.540999999999997</v>
      </c>
      <c r="C7" s="40">
        <v>57.389000000000003</v>
      </c>
      <c r="D7" s="40">
        <v>50.353000000000002</v>
      </c>
      <c r="E7" s="40">
        <v>46.36</v>
      </c>
      <c r="F7" s="40">
        <v>57.386000000000003</v>
      </c>
      <c r="G7" s="40">
        <v>52.104999999999997</v>
      </c>
      <c r="H7" s="40">
        <v>52.127000000000002</v>
      </c>
      <c r="I7" s="40">
        <v>45.671999999999997</v>
      </c>
      <c r="J7" s="40">
        <v>42.654000000000003</v>
      </c>
      <c r="K7" s="40">
        <v>46.268999999999998</v>
      </c>
      <c r="L7" s="40">
        <v>44.381</v>
      </c>
      <c r="M7" s="40">
        <v>50.756999999999998</v>
      </c>
      <c r="N7" s="40">
        <v>41.548000000000002</v>
      </c>
      <c r="O7" s="40">
        <v>42.134</v>
      </c>
      <c r="P7" s="40">
        <v>46.5</v>
      </c>
      <c r="Q7" s="40">
        <v>47</v>
      </c>
      <c r="R7" s="40">
        <v>45.4</v>
      </c>
      <c r="S7" s="40">
        <v>36.4</v>
      </c>
      <c r="T7" s="40">
        <v>49.2</v>
      </c>
      <c r="U7" s="40">
        <v>42.2</v>
      </c>
      <c r="V7" s="40">
        <v>46.7</v>
      </c>
      <c r="W7" s="40">
        <v>37.6</v>
      </c>
      <c r="X7" s="40">
        <v>46</v>
      </c>
      <c r="Y7" s="40">
        <v>47.9</v>
      </c>
      <c r="Z7" s="40">
        <v>36.9</v>
      </c>
      <c r="AA7" s="36"/>
      <c r="AB7" s="41">
        <f t="shared" ref="AB7:AB13" si="0">(Z7-Y7)/Y7</f>
        <v>-0.22964509394572025</v>
      </c>
      <c r="AC7" s="42"/>
      <c r="AD7" s="41">
        <f t="shared" ref="AD7:AD13" si="1">(Z7-B7)/Z7</f>
        <v>-0.55937669376693766</v>
      </c>
    </row>
    <row r="8" spans="1:30" ht="21.9" customHeight="1">
      <c r="A8" s="38" t="s">
        <v>11</v>
      </c>
      <c r="B8" s="39">
        <v>41.692</v>
      </c>
      <c r="C8" s="40">
        <v>30.5</v>
      </c>
      <c r="D8" s="40">
        <v>33.478000000000002</v>
      </c>
      <c r="E8" s="40">
        <v>41.843000000000004</v>
      </c>
      <c r="F8" s="40">
        <v>42.988</v>
      </c>
      <c r="G8" s="40">
        <v>36.158000000000001</v>
      </c>
      <c r="H8" s="40">
        <v>38.273000000000003</v>
      </c>
      <c r="I8" s="40">
        <v>36.408000000000001</v>
      </c>
      <c r="J8" s="40">
        <v>35.912999999999997</v>
      </c>
      <c r="K8" s="40">
        <v>36.093000000000004</v>
      </c>
      <c r="L8" s="40">
        <v>35.353000000000002</v>
      </c>
      <c r="M8" s="40">
        <v>33.396999999999998</v>
      </c>
      <c r="N8" s="40">
        <v>31.123000000000001</v>
      </c>
      <c r="O8" s="40">
        <v>45.308</v>
      </c>
      <c r="P8" s="40">
        <v>39.5</v>
      </c>
      <c r="Q8" s="40">
        <v>37.700000000000003</v>
      </c>
      <c r="R8" s="40">
        <v>39.700000000000003</v>
      </c>
      <c r="S8" s="40">
        <v>32.5</v>
      </c>
      <c r="T8" s="40">
        <v>44.9</v>
      </c>
      <c r="U8" s="40">
        <v>33.700000000000003</v>
      </c>
      <c r="V8" s="40">
        <v>40.9</v>
      </c>
      <c r="W8" s="40">
        <v>35.5</v>
      </c>
      <c r="X8" s="40">
        <v>36</v>
      </c>
      <c r="Y8" s="40">
        <v>28.4</v>
      </c>
      <c r="Z8" s="40">
        <v>33.6</v>
      </c>
      <c r="AA8" s="36"/>
      <c r="AB8" s="41">
        <f t="shared" si="0"/>
        <v>0.18309859154929589</v>
      </c>
      <c r="AC8" s="42"/>
      <c r="AD8" s="41">
        <f t="shared" si="1"/>
        <v>-0.24083333333333329</v>
      </c>
    </row>
    <row r="9" spans="1:30" ht="21.9" customHeight="1">
      <c r="A9" s="38" t="s">
        <v>2</v>
      </c>
      <c r="B9" s="39">
        <v>21.5</v>
      </c>
      <c r="C9" s="40">
        <v>19.2</v>
      </c>
      <c r="D9" s="40">
        <v>20.3</v>
      </c>
      <c r="E9" s="40">
        <v>19.5</v>
      </c>
      <c r="F9" s="40">
        <v>20.109000000000002</v>
      </c>
      <c r="G9" s="40">
        <v>22.888000000000002</v>
      </c>
      <c r="H9" s="40">
        <v>19.440000000000001</v>
      </c>
      <c r="I9" s="40">
        <v>19.87</v>
      </c>
      <c r="J9" s="40">
        <v>19.34</v>
      </c>
      <c r="K9" s="40">
        <v>21.965</v>
      </c>
      <c r="L9" s="40">
        <v>20.887</v>
      </c>
      <c r="M9" s="40">
        <v>19.14</v>
      </c>
      <c r="N9" s="40">
        <v>21.65</v>
      </c>
      <c r="O9" s="40">
        <v>23.59</v>
      </c>
      <c r="P9" s="40">
        <v>23.1</v>
      </c>
      <c r="Q9" s="40">
        <v>21.7</v>
      </c>
      <c r="R9" s="40">
        <v>24.9</v>
      </c>
      <c r="S9" s="40">
        <v>24.5</v>
      </c>
      <c r="T9" s="40">
        <v>26.1</v>
      </c>
      <c r="U9" s="40">
        <v>25.6</v>
      </c>
      <c r="V9" s="40">
        <v>22.8</v>
      </c>
      <c r="W9" s="40">
        <v>24.1</v>
      </c>
      <c r="X9" s="40">
        <v>22.4</v>
      </c>
      <c r="Y9" s="40">
        <v>24.3</v>
      </c>
      <c r="Z9" s="40">
        <v>23.6</v>
      </c>
      <c r="AA9" s="36"/>
      <c r="AB9" s="41">
        <f t="shared" si="0"/>
        <v>-2.8806584362139887E-2</v>
      </c>
      <c r="AC9" s="42"/>
      <c r="AD9" s="41">
        <f t="shared" si="1"/>
        <v>8.8983050847457681E-2</v>
      </c>
    </row>
    <row r="10" spans="1:30" ht="21.9" customHeight="1">
      <c r="A10" s="38" t="s">
        <v>14</v>
      </c>
      <c r="B10" s="39">
        <v>12.537000000000001</v>
      </c>
      <c r="C10" s="40">
        <v>15.835000000000001</v>
      </c>
      <c r="D10" s="40">
        <v>12.695</v>
      </c>
      <c r="E10" s="40">
        <v>13.225</v>
      </c>
      <c r="F10" s="40">
        <v>15.464</v>
      </c>
      <c r="G10" s="40">
        <v>15.222</v>
      </c>
      <c r="H10" s="40">
        <v>15.396000000000001</v>
      </c>
      <c r="I10" s="40">
        <v>15.045999999999999</v>
      </c>
      <c r="J10" s="40">
        <v>14.676</v>
      </c>
      <c r="K10" s="40">
        <v>12.135</v>
      </c>
      <c r="L10" s="40">
        <v>16.25</v>
      </c>
      <c r="M10" s="40">
        <v>15.473000000000001</v>
      </c>
      <c r="N10" s="40">
        <v>11.778</v>
      </c>
      <c r="O10" s="40">
        <v>14.984</v>
      </c>
      <c r="P10" s="40">
        <v>15.196999999999999</v>
      </c>
      <c r="Q10" s="40">
        <v>13.358000000000001</v>
      </c>
      <c r="R10" s="40">
        <v>9.4</v>
      </c>
      <c r="S10" s="40">
        <v>11.8</v>
      </c>
      <c r="T10" s="40">
        <v>14.5</v>
      </c>
      <c r="U10" s="40">
        <v>13</v>
      </c>
      <c r="V10" s="40">
        <v>10.8</v>
      </c>
      <c r="W10" s="40">
        <v>12.5</v>
      </c>
      <c r="X10" s="40">
        <v>11.5</v>
      </c>
      <c r="Y10" s="40">
        <v>8.8000000000000007</v>
      </c>
      <c r="Z10" s="40">
        <v>10.9</v>
      </c>
      <c r="AA10" s="36"/>
      <c r="AB10" s="41">
        <f t="shared" si="0"/>
        <v>0.23863636363636356</v>
      </c>
      <c r="AC10" s="42"/>
      <c r="AD10" s="41">
        <f t="shared" si="1"/>
        <v>-0.15018348623853214</v>
      </c>
    </row>
    <row r="11" spans="1:30" ht="21.9" customHeight="1">
      <c r="A11" s="38" t="s">
        <v>13</v>
      </c>
      <c r="B11" s="39">
        <v>6.6740000000000004</v>
      </c>
      <c r="C11" s="40">
        <v>5.452</v>
      </c>
      <c r="D11" s="40">
        <v>5.6230000000000002</v>
      </c>
      <c r="E11" s="40">
        <v>6.6820000000000004</v>
      </c>
      <c r="F11" s="40">
        <v>6.3010000000000002</v>
      </c>
      <c r="G11" s="40">
        <v>7.8849999999999998</v>
      </c>
      <c r="H11" s="40">
        <v>8.4480000000000004</v>
      </c>
      <c r="I11" s="40">
        <v>8.2270000000000003</v>
      </c>
      <c r="J11" s="40">
        <v>8.6829999999999998</v>
      </c>
      <c r="K11" s="40">
        <v>10.093</v>
      </c>
      <c r="L11" s="40">
        <v>8.8439999999999994</v>
      </c>
      <c r="M11" s="40">
        <v>10.464</v>
      </c>
      <c r="N11" s="40">
        <v>12.554</v>
      </c>
      <c r="O11" s="40">
        <v>12.82</v>
      </c>
      <c r="P11" s="40">
        <v>9.9</v>
      </c>
      <c r="Q11" s="40">
        <v>12.87</v>
      </c>
      <c r="R11" s="40">
        <v>10.1</v>
      </c>
      <c r="S11" s="40">
        <v>9.5</v>
      </c>
      <c r="T11" s="40">
        <v>12.9</v>
      </c>
      <c r="U11" s="40">
        <v>11.9</v>
      </c>
      <c r="V11" s="40">
        <v>10.3</v>
      </c>
      <c r="W11" s="40">
        <v>13.4</v>
      </c>
      <c r="X11" s="40">
        <v>12.4</v>
      </c>
      <c r="Y11" s="40">
        <v>11</v>
      </c>
      <c r="Z11" s="40">
        <v>9.3000000000000007</v>
      </c>
      <c r="AA11" s="36"/>
      <c r="AB11" s="41">
        <f t="shared" si="0"/>
        <v>-0.15454545454545449</v>
      </c>
      <c r="AC11" s="42"/>
      <c r="AD11" s="41">
        <f t="shared" si="1"/>
        <v>0.2823655913978495</v>
      </c>
    </row>
    <row r="12" spans="1:30" ht="21.9" customHeight="1">
      <c r="A12" s="38" t="s">
        <v>12</v>
      </c>
      <c r="B12" s="39">
        <v>8.0640000000000001</v>
      </c>
      <c r="C12" s="40">
        <v>10.731</v>
      </c>
      <c r="D12" s="40">
        <v>12.167999999999999</v>
      </c>
      <c r="E12" s="40">
        <v>10.835000000000001</v>
      </c>
      <c r="F12" s="40">
        <v>14.679</v>
      </c>
      <c r="G12" s="40">
        <v>14.301</v>
      </c>
      <c r="H12" s="40">
        <v>14.263</v>
      </c>
      <c r="I12" s="40">
        <v>9.6199999999999992</v>
      </c>
      <c r="J12" s="40">
        <v>12.448</v>
      </c>
      <c r="K12" s="40">
        <v>11.784000000000001</v>
      </c>
      <c r="L12" s="40">
        <v>11.42</v>
      </c>
      <c r="M12" s="40">
        <v>11.18</v>
      </c>
      <c r="N12" s="40">
        <v>12.259</v>
      </c>
      <c r="O12" s="40">
        <v>12.31</v>
      </c>
      <c r="P12" s="40">
        <v>11.9</v>
      </c>
      <c r="Q12" s="40">
        <v>11.9</v>
      </c>
      <c r="R12" s="40">
        <v>13.1</v>
      </c>
      <c r="S12" s="40">
        <v>13.7</v>
      </c>
      <c r="T12" s="40">
        <v>12.7</v>
      </c>
      <c r="U12" s="40">
        <v>12</v>
      </c>
      <c r="V12" s="40">
        <v>10.9</v>
      </c>
      <c r="W12" s="40">
        <v>14.8</v>
      </c>
      <c r="X12" s="40">
        <v>13.1</v>
      </c>
      <c r="Y12" s="40">
        <v>9.6</v>
      </c>
      <c r="Z12" s="40">
        <v>10.199999999999999</v>
      </c>
      <c r="AA12" s="36"/>
      <c r="AB12" s="41">
        <f t="shared" si="0"/>
        <v>6.2499999999999965E-2</v>
      </c>
      <c r="AC12" s="42"/>
      <c r="AD12" s="41">
        <f t="shared" si="1"/>
        <v>0.2094117647058823</v>
      </c>
    </row>
    <row r="13" spans="1:30" ht="21.9" customHeight="1">
      <c r="A13" s="38" t="s">
        <v>15</v>
      </c>
      <c r="B13" s="39">
        <v>6.9489999999999998</v>
      </c>
      <c r="C13" s="40">
        <v>6.4710000000000001</v>
      </c>
      <c r="D13" s="40">
        <v>7.1890000000000001</v>
      </c>
      <c r="E13" s="40">
        <v>8.8529999999999998</v>
      </c>
      <c r="F13" s="40">
        <v>9.2789999999999999</v>
      </c>
      <c r="G13" s="40">
        <v>8.4060000000000006</v>
      </c>
      <c r="H13" s="40">
        <v>9.3979999999999997</v>
      </c>
      <c r="I13" s="40">
        <v>9.7829999999999995</v>
      </c>
      <c r="J13" s="40">
        <v>10.164999999999999</v>
      </c>
      <c r="K13" s="40">
        <v>9.9860000000000007</v>
      </c>
      <c r="L13" s="40">
        <v>9.327</v>
      </c>
      <c r="M13" s="40">
        <v>9.7249999999999996</v>
      </c>
      <c r="N13" s="40">
        <v>10.569000000000001</v>
      </c>
      <c r="O13" s="40">
        <v>10.981999999999999</v>
      </c>
      <c r="P13" s="40">
        <v>11.5</v>
      </c>
      <c r="Q13" s="40">
        <v>11.2</v>
      </c>
      <c r="R13" s="40">
        <v>10.5</v>
      </c>
      <c r="S13" s="40">
        <v>10.8</v>
      </c>
      <c r="T13" s="40">
        <v>9.5</v>
      </c>
      <c r="U13" s="40">
        <v>9.6999999999999993</v>
      </c>
      <c r="V13" s="40">
        <v>10.4</v>
      </c>
      <c r="W13" s="40">
        <v>10.8</v>
      </c>
      <c r="X13" s="40">
        <v>10.3</v>
      </c>
      <c r="Y13" s="40">
        <v>9.3000000000000007</v>
      </c>
      <c r="Z13" s="40">
        <v>8.8000000000000007</v>
      </c>
      <c r="AA13" s="36"/>
      <c r="AB13" s="41">
        <f t="shared" si="0"/>
        <v>-5.3763440860215048E-2</v>
      </c>
      <c r="AC13" s="42"/>
      <c r="AD13" s="41">
        <f t="shared" si="1"/>
        <v>0.21034090909090916</v>
      </c>
    </row>
    <row r="14" spans="1:30" ht="21.9" customHeight="1">
      <c r="A14" s="38" t="s">
        <v>19</v>
      </c>
      <c r="B14" s="39">
        <v>10.5</v>
      </c>
      <c r="C14" s="40">
        <v>10.8</v>
      </c>
      <c r="D14" s="40">
        <v>11.2</v>
      </c>
      <c r="E14" s="40">
        <v>11.6</v>
      </c>
      <c r="F14" s="40">
        <v>11.7</v>
      </c>
      <c r="G14" s="40">
        <v>11.8</v>
      </c>
      <c r="H14" s="40">
        <v>11.9</v>
      </c>
      <c r="I14" s="40">
        <v>12.5</v>
      </c>
      <c r="J14" s="40">
        <v>12.6</v>
      </c>
      <c r="K14" s="40">
        <v>12.8</v>
      </c>
      <c r="L14" s="40">
        <v>13</v>
      </c>
      <c r="M14" s="40">
        <v>13.2</v>
      </c>
      <c r="N14" s="40">
        <v>13.510999999999999</v>
      </c>
      <c r="O14" s="40">
        <v>11.78</v>
      </c>
      <c r="P14" s="40">
        <v>11.6</v>
      </c>
      <c r="Q14" s="40">
        <v>13.3</v>
      </c>
      <c r="R14" s="40">
        <v>13.2</v>
      </c>
      <c r="S14" s="40">
        <v>11.6</v>
      </c>
      <c r="T14" s="40">
        <v>9.3000000000000007</v>
      </c>
      <c r="U14" s="40">
        <v>7.8</v>
      </c>
      <c r="V14" s="40">
        <v>6.6</v>
      </c>
      <c r="W14" s="40">
        <v>5.9</v>
      </c>
      <c r="X14" s="40">
        <v>4.7</v>
      </c>
      <c r="Y14" s="65">
        <v>3.2</v>
      </c>
      <c r="Z14" s="65" t="s">
        <v>20</v>
      </c>
      <c r="AA14" s="36"/>
      <c r="AB14" s="43" t="s">
        <v>21</v>
      </c>
      <c r="AC14" s="42"/>
      <c r="AD14" s="43" t="s">
        <v>21</v>
      </c>
    </row>
    <row r="15" spans="1:30" ht="21.9" customHeight="1">
      <c r="A15" s="38" t="s">
        <v>3</v>
      </c>
      <c r="B15" s="39">
        <v>9.8520000000000003</v>
      </c>
      <c r="C15" s="40">
        <v>8.891</v>
      </c>
      <c r="D15" s="40">
        <v>9.8849999999999998</v>
      </c>
      <c r="E15" s="40">
        <v>9.1910000000000007</v>
      </c>
      <c r="F15" s="40">
        <v>10.007</v>
      </c>
      <c r="G15" s="40">
        <v>9.1530000000000005</v>
      </c>
      <c r="H15" s="40">
        <v>8.9160000000000004</v>
      </c>
      <c r="I15" s="40">
        <v>10.260999999999999</v>
      </c>
      <c r="J15" s="40">
        <v>9.9909999999999997</v>
      </c>
      <c r="K15" s="40">
        <v>9.2279999999999998</v>
      </c>
      <c r="L15" s="40">
        <v>6.9059999999999997</v>
      </c>
      <c r="M15" s="40">
        <v>9.1319999999999997</v>
      </c>
      <c r="N15" s="40">
        <v>9.0120000000000005</v>
      </c>
      <c r="O15" s="40">
        <v>8.4090000000000007</v>
      </c>
      <c r="P15" s="40">
        <v>9.202</v>
      </c>
      <c r="Q15" s="40">
        <v>8.7880000000000003</v>
      </c>
      <c r="R15" s="40">
        <v>9</v>
      </c>
      <c r="S15" s="40">
        <v>7.5</v>
      </c>
      <c r="T15" s="40">
        <v>10.3</v>
      </c>
      <c r="U15" s="40">
        <v>8.1999999999999993</v>
      </c>
      <c r="V15" s="40">
        <v>8.4</v>
      </c>
      <c r="W15" s="40">
        <v>8.4</v>
      </c>
      <c r="X15" s="40">
        <v>8.9</v>
      </c>
      <c r="Y15" s="40">
        <v>8.6</v>
      </c>
      <c r="Z15" s="40">
        <v>8.1</v>
      </c>
      <c r="AA15" s="36"/>
      <c r="AB15" s="41">
        <f t="shared" ref="AB15:AB21" si="2">(Z15-Y15)/Y15</f>
        <v>-5.8139534883720929E-2</v>
      </c>
      <c r="AC15" s="42"/>
      <c r="AD15" s="41">
        <f t="shared" ref="AD15:AD20" si="3">(Z15-B15)/Z15</f>
        <v>-0.21629629629629638</v>
      </c>
    </row>
    <row r="16" spans="1:30" ht="21.9" customHeight="1">
      <c r="A16" s="44" t="s">
        <v>4</v>
      </c>
      <c r="B16" s="45">
        <v>6.71</v>
      </c>
      <c r="C16" s="46">
        <v>7.7889999999999997</v>
      </c>
      <c r="D16" s="46">
        <v>6.6769999999999996</v>
      </c>
      <c r="E16" s="46">
        <v>7.34</v>
      </c>
      <c r="F16" s="46">
        <v>7.4809999999999999</v>
      </c>
      <c r="G16" s="46">
        <v>7.266</v>
      </c>
      <c r="H16" s="46">
        <v>7.5419999999999998</v>
      </c>
      <c r="I16" s="46">
        <v>6.0739999999999998</v>
      </c>
      <c r="J16" s="46">
        <v>5.6890000000000001</v>
      </c>
      <c r="K16" s="46">
        <v>5.8680000000000003</v>
      </c>
      <c r="L16" s="46">
        <v>7.1479999999999997</v>
      </c>
      <c r="M16" s="46">
        <v>5.6230000000000002</v>
      </c>
      <c r="N16" s="46">
        <v>6.327</v>
      </c>
      <c r="O16" s="46">
        <v>6.2309999999999999</v>
      </c>
      <c r="P16" s="46">
        <v>6.1950000000000003</v>
      </c>
      <c r="Q16" s="46">
        <v>7.0469999999999997</v>
      </c>
      <c r="R16" s="46">
        <v>6.0090000000000003</v>
      </c>
      <c r="S16" s="46">
        <v>6.7</v>
      </c>
      <c r="T16" s="46">
        <v>6.1</v>
      </c>
      <c r="U16" s="46">
        <v>6.5</v>
      </c>
      <c r="V16" s="46">
        <v>6.4180000000000001</v>
      </c>
      <c r="W16" s="46">
        <v>7.3</v>
      </c>
      <c r="X16" s="46">
        <v>6.7</v>
      </c>
      <c r="Y16" s="46">
        <v>7.5419999999999998</v>
      </c>
      <c r="Z16" s="46">
        <v>6.9241320000000002</v>
      </c>
      <c r="AA16" s="14"/>
      <c r="AB16" s="47">
        <f t="shared" si="2"/>
        <v>-8.1923627684964154E-2</v>
      </c>
      <c r="AC16" s="48"/>
      <c r="AD16" s="47">
        <f t="shared" si="3"/>
        <v>3.0925464736951895E-2</v>
      </c>
    </row>
    <row r="17" spans="1:30" ht="21.9" customHeight="1">
      <c r="A17" s="38" t="s">
        <v>7</v>
      </c>
      <c r="B17" s="39">
        <v>5.4560000000000004</v>
      </c>
      <c r="C17" s="40">
        <v>5.09</v>
      </c>
      <c r="D17" s="40">
        <v>5.4610000000000003</v>
      </c>
      <c r="E17" s="40">
        <v>5.5549999999999997</v>
      </c>
      <c r="F17" s="40">
        <v>6.1660000000000004</v>
      </c>
      <c r="G17" s="40">
        <v>2.6019999999999999</v>
      </c>
      <c r="H17" s="40">
        <v>5.0140000000000002</v>
      </c>
      <c r="I17" s="40">
        <v>5.2889999999999997</v>
      </c>
      <c r="J17" s="40">
        <v>5.1589999999999998</v>
      </c>
      <c r="K17" s="40">
        <v>6.7030000000000003</v>
      </c>
      <c r="L17" s="40">
        <v>3.2869999999999999</v>
      </c>
      <c r="M17" s="40">
        <v>4.0579999999999998</v>
      </c>
      <c r="N17" s="40">
        <v>3.3109999999999999</v>
      </c>
      <c r="O17" s="40">
        <v>5.1130000000000004</v>
      </c>
      <c r="P17" s="40">
        <v>3.7</v>
      </c>
      <c r="Q17" s="40">
        <v>3.6</v>
      </c>
      <c r="R17" s="40">
        <v>3.3</v>
      </c>
      <c r="S17" s="40">
        <v>4.3</v>
      </c>
      <c r="T17" s="40">
        <v>5.0999999999999996</v>
      </c>
      <c r="U17" s="40">
        <v>3.8</v>
      </c>
      <c r="V17" s="40">
        <v>3.8</v>
      </c>
      <c r="W17" s="40">
        <v>4.5</v>
      </c>
      <c r="X17" s="40">
        <v>3.8</v>
      </c>
      <c r="Y17" s="40">
        <v>4.5999999999999996</v>
      </c>
      <c r="Z17" s="40">
        <v>3.7</v>
      </c>
      <c r="AA17" s="36"/>
      <c r="AB17" s="41">
        <f t="shared" si="2"/>
        <v>-0.19565217391304338</v>
      </c>
      <c r="AC17" s="42"/>
      <c r="AD17" s="41">
        <f t="shared" si="3"/>
        <v>-0.47459459459459463</v>
      </c>
    </row>
    <row r="18" spans="1:30" ht="21.9" customHeight="1">
      <c r="A18" s="38" t="s">
        <v>5</v>
      </c>
      <c r="B18" s="39">
        <v>3.6379999999999999</v>
      </c>
      <c r="C18" s="40">
        <v>2.968</v>
      </c>
      <c r="D18" s="40">
        <v>3.2120000000000002</v>
      </c>
      <c r="E18" s="40">
        <v>2.62</v>
      </c>
      <c r="F18" s="40">
        <v>3.9249999999999998</v>
      </c>
      <c r="G18" s="40">
        <v>3.1989999999999998</v>
      </c>
      <c r="H18" s="40">
        <v>2.3719999999999999</v>
      </c>
      <c r="I18" s="40">
        <v>3.5019999999999998</v>
      </c>
      <c r="J18" s="40">
        <v>3.6829999999999998</v>
      </c>
      <c r="K18" s="40">
        <v>2.72</v>
      </c>
      <c r="L18" s="40">
        <v>2.4590000000000001</v>
      </c>
      <c r="M18" s="40">
        <v>3.46</v>
      </c>
      <c r="N18" s="40">
        <v>2.9670000000000001</v>
      </c>
      <c r="O18" s="40">
        <v>2.71</v>
      </c>
      <c r="P18" s="40">
        <v>2.6</v>
      </c>
      <c r="Q18" s="40">
        <v>2.7</v>
      </c>
      <c r="R18" s="40">
        <v>1.3</v>
      </c>
      <c r="S18" s="40">
        <v>3.6</v>
      </c>
      <c r="T18" s="40">
        <v>3.1</v>
      </c>
      <c r="U18" s="40">
        <v>2.2000000000000002</v>
      </c>
      <c r="V18" s="40">
        <v>2.2999999999999998</v>
      </c>
      <c r="W18" s="40">
        <v>2.9</v>
      </c>
      <c r="X18" s="40">
        <v>3.2</v>
      </c>
      <c r="Y18" s="40">
        <v>3.6</v>
      </c>
      <c r="Z18" s="40">
        <v>2.7</v>
      </c>
      <c r="AA18" s="36"/>
      <c r="AB18" s="41">
        <f t="shared" si="2"/>
        <v>-0.24999999999999997</v>
      </c>
      <c r="AC18" s="42"/>
      <c r="AD18" s="41">
        <f t="shared" si="3"/>
        <v>-0.34740740740740728</v>
      </c>
    </row>
    <row r="19" spans="1:30" ht="21.9" customHeight="1">
      <c r="A19" s="38" t="s">
        <v>6</v>
      </c>
      <c r="B19" s="39">
        <v>3.5579999999999998</v>
      </c>
      <c r="C19" s="40">
        <v>3.4769999999999999</v>
      </c>
      <c r="D19" s="40">
        <v>3.085</v>
      </c>
      <c r="E19" s="40">
        <v>3.7989999999999999</v>
      </c>
      <c r="F19" s="40">
        <v>4.2480000000000002</v>
      </c>
      <c r="G19" s="40">
        <v>4.0270000000000001</v>
      </c>
      <c r="H19" s="40">
        <v>3.9380000000000002</v>
      </c>
      <c r="I19" s="40">
        <v>3.5110000000000001</v>
      </c>
      <c r="J19" s="40">
        <v>3.8690000000000002</v>
      </c>
      <c r="K19" s="40">
        <v>3.3660000000000001</v>
      </c>
      <c r="L19" s="40">
        <v>2.95</v>
      </c>
      <c r="M19" s="40">
        <v>2.75</v>
      </c>
      <c r="N19" s="40">
        <v>3.1150000000000002</v>
      </c>
      <c r="O19" s="40">
        <v>3.343</v>
      </c>
      <c r="P19" s="40">
        <v>2.8</v>
      </c>
      <c r="Q19" s="40">
        <v>2.5</v>
      </c>
      <c r="R19" s="40">
        <v>2.5</v>
      </c>
      <c r="S19" s="40">
        <v>2.6</v>
      </c>
      <c r="T19" s="40">
        <v>2.2000000000000002</v>
      </c>
      <c r="U19" s="40">
        <v>2</v>
      </c>
      <c r="V19" s="40">
        <v>2.2000000000000002</v>
      </c>
      <c r="W19" s="40">
        <v>2.4</v>
      </c>
      <c r="X19" s="40">
        <v>2.1</v>
      </c>
      <c r="Y19" s="40">
        <v>1.4</v>
      </c>
      <c r="Z19" s="40">
        <v>1.4</v>
      </c>
      <c r="AA19" s="36"/>
      <c r="AB19" s="41">
        <f t="shared" si="2"/>
        <v>0</v>
      </c>
      <c r="AC19" s="42"/>
      <c r="AD19" s="41">
        <f t="shared" si="3"/>
        <v>-1.5414285714285714</v>
      </c>
    </row>
    <row r="20" spans="1:30" ht="21.9" customHeight="1" thickBot="1">
      <c r="A20" s="49" t="s">
        <v>23</v>
      </c>
      <c r="B20" s="34">
        <v>33.709000000000003</v>
      </c>
      <c r="C20" s="35">
        <v>31.542000000000002</v>
      </c>
      <c r="D20" s="35">
        <v>33.167000000000002</v>
      </c>
      <c r="E20" s="35">
        <v>34.79</v>
      </c>
      <c r="F20" s="35">
        <v>36.332000000000001</v>
      </c>
      <c r="G20" s="35">
        <v>32.421999999999997</v>
      </c>
      <c r="H20" s="35">
        <v>33.936999999999998</v>
      </c>
      <c r="I20" s="35">
        <v>36.256</v>
      </c>
      <c r="J20" s="35">
        <v>37.159999999999997</v>
      </c>
      <c r="K20" s="35">
        <v>35.676000000000002</v>
      </c>
      <c r="L20" s="35">
        <v>33.451000000000001</v>
      </c>
      <c r="M20" s="35">
        <v>36.671999999999997</v>
      </c>
      <c r="N20" s="35">
        <v>32.871000000000002</v>
      </c>
      <c r="O20" s="35">
        <v>35.256999999999998</v>
      </c>
      <c r="P20" s="35">
        <v>32.244999999999997</v>
      </c>
      <c r="Q20" s="35">
        <f>Q21-(Q19+Q18+Q17+Q16+Q15+Q14+Q13+Q12+Q11+Q10+Q9+Q8+Q7+Q6)</f>
        <v>31.336999999999989</v>
      </c>
      <c r="R20" s="35">
        <f>R21-(R19+R18+R17+R16+R15+R14+R13+R12+R11+R10+R9+R8+R7+R6)</f>
        <v>29.690999999999974</v>
      </c>
      <c r="S20" s="35">
        <f>S21-(S19+S18+S17+S16+S15+S14+S13+S12+S11+S10+S9+S8+S7+S6)</f>
        <v>30</v>
      </c>
      <c r="T20" s="35">
        <f>T21-(T19+T18+T17+T16+T15+T14+T13+T12+T11+T10+T9+T8+T7+T6)</f>
        <v>23.399999999999977</v>
      </c>
      <c r="U20" s="35">
        <f>U21-(U19+U18+U17+U16+U15+U14+U13+U12+U11+U10+U9+U8+U7+U6)</f>
        <v>21.399999999999977</v>
      </c>
      <c r="V20" s="35">
        <f>V21-(V19+V18+V17+V16+V15+V13+V12+V11+V10+V9+V8+V7+V6+V14)</f>
        <v>10.581999999999994</v>
      </c>
      <c r="W20" s="35">
        <f>W21-(W19+W18+W17+W16+W15+W14+W13+W12+W11+W10+W9+W8+W7+W6)</f>
        <v>21.299999999999983</v>
      </c>
      <c r="X20" s="50">
        <f>X21-(X19+X18+X17+X15+X16+X13+X12+X11+X10+X9+X8+X7+X6)</f>
        <v>33.699999999999989</v>
      </c>
      <c r="Y20" s="50">
        <f>Y21-(Y19+Y18+Y17+Y15+Y16+Y13+Y12+Y11+Y10+Y9+Y8+Y7+Y6)</f>
        <v>40.75800000000001</v>
      </c>
      <c r="Z20" s="50">
        <f>Z21-197.1</f>
        <v>33.900000000000006</v>
      </c>
      <c r="AA20" s="36"/>
      <c r="AB20" s="41">
        <f t="shared" si="2"/>
        <v>-0.16826144560577069</v>
      </c>
      <c r="AC20" s="36"/>
      <c r="AD20" s="67">
        <f t="shared" si="3"/>
        <v>5.6342182890856182E-3</v>
      </c>
    </row>
    <row r="21" spans="1:30" ht="22.5" customHeight="1" thickBot="1">
      <c r="A21" s="26" t="s">
        <v>9</v>
      </c>
      <c r="B21" s="27">
        <v>280</v>
      </c>
      <c r="C21" s="28">
        <v>266</v>
      </c>
      <c r="D21" s="28">
        <v>257</v>
      </c>
      <c r="E21" s="28">
        <v>264</v>
      </c>
      <c r="F21" s="28">
        <v>296</v>
      </c>
      <c r="G21" s="28">
        <v>278</v>
      </c>
      <c r="H21" s="28">
        <v>283</v>
      </c>
      <c r="I21" s="28">
        <v>268</v>
      </c>
      <c r="J21" s="28">
        <v>269</v>
      </c>
      <c r="K21" s="28">
        <v>272</v>
      </c>
      <c r="L21" s="28">
        <v>264.18799999999999</v>
      </c>
      <c r="M21" s="28">
        <v>267.803</v>
      </c>
      <c r="N21" s="28">
        <v>258.21100000000001</v>
      </c>
      <c r="O21" s="28">
        <v>289</v>
      </c>
      <c r="P21" s="28">
        <v>270</v>
      </c>
      <c r="Q21" s="28">
        <v>275</v>
      </c>
      <c r="R21" s="28">
        <v>269</v>
      </c>
      <c r="S21" s="28">
        <v>248</v>
      </c>
      <c r="T21" s="28">
        <v>284.10000000000002</v>
      </c>
      <c r="U21" s="29">
        <v>247.5</v>
      </c>
      <c r="V21" s="29">
        <v>242.2</v>
      </c>
      <c r="W21" s="29">
        <v>251.6</v>
      </c>
      <c r="X21" s="30">
        <v>259.89999999999998</v>
      </c>
      <c r="Y21" s="30">
        <v>244.1</v>
      </c>
      <c r="Z21" s="30">
        <v>231</v>
      </c>
      <c r="AA21" s="14"/>
      <c r="AB21" s="51">
        <f t="shared" si="2"/>
        <v>-5.3666530110610386E-2</v>
      </c>
      <c r="AC21" s="13"/>
      <c r="AD21" s="51">
        <f t="shared" ref="AD15:AD21" si="4">(Y21-B21)/B21</f>
        <v>-0.12821428571428573</v>
      </c>
    </row>
    <row r="23" spans="1:30" ht="15" thickBot="1"/>
    <row r="24" spans="1:30" ht="24" customHeight="1" thickBot="1">
      <c r="A24" s="15" t="s">
        <v>10</v>
      </c>
      <c r="B24" s="16">
        <v>2000</v>
      </c>
      <c r="C24" s="17">
        <v>2001</v>
      </c>
      <c r="D24" s="17">
        <v>2002</v>
      </c>
      <c r="E24" s="17">
        <v>2003</v>
      </c>
      <c r="F24" s="17">
        <v>2004</v>
      </c>
      <c r="G24" s="17">
        <v>2005</v>
      </c>
      <c r="H24" s="17">
        <v>2006</v>
      </c>
      <c r="I24" s="17">
        <v>2007</v>
      </c>
      <c r="J24" s="17">
        <v>2008</v>
      </c>
      <c r="K24" s="17">
        <v>2009</v>
      </c>
      <c r="L24" s="17">
        <v>2010</v>
      </c>
      <c r="M24" s="17">
        <v>2011</v>
      </c>
      <c r="N24" s="17">
        <v>2012</v>
      </c>
      <c r="O24" s="17">
        <v>2013</v>
      </c>
      <c r="P24" s="17">
        <v>2014</v>
      </c>
      <c r="Q24" s="17">
        <v>2015</v>
      </c>
      <c r="R24" s="17">
        <v>2016</v>
      </c>
      <c r="S24" s="17">
        <v>2017</v>
      </c>
      <c r="T24" s="17">
        <v>2018</v>
      </c>
      <c r="U24" s="17">
        <v>2019</v>
      </c>
      <c r="V24" s="17">
        <v>2020</v>
      </c>
      <c r="W24" s="17">
        <v>2021</v>
      </c>
      <c r="X24" s="17">
        <v>2022</v>
      </c>
      <c r="Y24" s="31" t="s">
        <v>25</v>
      </c>
      <c r="Z24" s="31" t="s">
        <v>24</v>
      </c>
      <c r="AA24" s="10"/>
      <c r="AC24" s="10"/>
    </row>
    <row r="25" spans="1:30" ht="21.75" customHeight="1">
      <c r="A25" s="62" t="s">
        <v>1</v>
      </c>
      <c r="B25" s="52">
        <f>B6/$B$21</f>
        <v>0.18435714285714286</v>
      </c>
      <c r="C25" s="53">
        <f>C6/$C$21</f>
        <v>0.18746240601503761</v>
      </c>
      <c r="D25" s="53">
        <f>D6/$D$21</f>
        <v>0.16539688715953307</v>
      </c>
      <c r="E25" s="53">
        <f>E6/$E$21</f>
        <v>0.15835984848484849</v>
      </c>
      <c r="F25" s="53">
        <f>F6/$F$21</f>
        <v>0.16869932432432433</v>
      </c>
      <c r="G25" s="53">
        <f>G6/$G$21</f>
        <v>0.18189208633093526</v>
      </c>
      <c r="H25" s="53">
        <f>H6/$H$21</f>
        <v>0.18387279151943464</v>
      </c>
      <c r="I25" s="53">
        <f>I6/$I$21</f>
        <v>0.17157089552238808</v>
      </c>
      <c r="J25" s="53">
        <f>J6/$J$21</f>
        <v>0.1746096654275093</v>
      </c>
      <c r="K25" s="53">
        <f>K6/$K$21</f>
        <v>0.1739485294117647</v>
      </c>
      <c r="L25" s="53">
        <f>L6/$L$21</f>
        <v>0.18367601859282026</v>
      </c>
      <c r="M25" s="53">
        <f>M6/$M$21</f>
        <v>0.15971441694081095</v>
      </c>
      <c r="N25" s="53">
        <f>N6/$N$21</f>
        <v>0.17666172238982847</v>
      </c>
      <c r="O25" s="53">
        <f>O6/$O$21</f>
        <v>0.18695155709342562</v>
      </c>
      <c r="P25" s="53">
        <f>P6/$P$21</f>
        <v>0.1638111111111111</v>
      </c>
      <c r="Q25" s="53">
        <f>Q6/$Q$21</f>
        <v>0.18181818181818182</v>
      </c>
      <c r="R25" s="53">
        <f>R6/$R$21</f>
        <v>0.18921933085501857</v>
      </c>
      <c r="S25" s="53">
        <f>S6/$S$21</f>
        <v>0.17137096774193547</v>
      </c>
      <c r="T25" s="53">
        <f>T6/$T$21</f>
        <v>0.19288982752551917</v>
      </c>
      <c r="U25" s="53">
        <f>U6/$U$21</f>
        <v>0.19191919191919191</v>
      </c>
      <c r="V25" s="53">
        <f>V6/$V$21</f>
        <v>0.20272502064409581</v>
      </c>
      <c r="W25" s="53">
        <f>W6/$W$21</f>
        <v>0.19952305246422894</v>
      </c>
      <c r="X25" s="53">
        <f>X6/$X$21</f>
        <v>0.19161215852250865</v>
      </c>
      <c r="Y25" s="54">
        <f>Y6/$Y$21</f>
        <v>0.15690290864399836</v>
      </c>
      <c r="Z25" s="54">
        <f>+Z6/$Z$21</f>
        <v>0.1774891774891775</v>
      </c>
      <c r="AA25" s="11"/>
      <c r="AC25" s="11"/>
    </row>
    <row r="26" spans="1:30" ht="21.75" customHeight="1">
      <c r="A26" s="63" t="s">
        <v>0</v>
      </c>
      <c r="B26" s="55">
        <f t="shared" ref="B26:B39" si="5">B7/$B$21</f>
        <v>0.20550357142857142</v>
      </c>
      <c r="C26" s="56">
        <f t="shared" ref="C26:C39" si="6">C7/$C$21</f>
        <v>0.21574812030075188</v>
      </c>
      <c r="D26" s="56">
        <f t="shared" ref="D26:D39" si="7">D7/$D$21</f>
        <v>0.19592607003891052</v>
      </c>
      <c r="E26" s="56">
        <f t="shared" ref="E26:E39" si="8">E7/$E$21</f>
        <v>0.1756060606060606</v>
      </c>
      <c r="F26" s="56">
        <f t="shared" ref="F26:F39" si="9">F7/$F$21</f>
        <v>0.19387162162162164</v>
      </c>
      <c r="G26" s="56">
        <f t="shared" ref="G26:G39" si="10">G7/$G$21</f>
        <v>0.18742805755395683</v>
      </c>
      <c r="H26" s="56">
        <f t="shared" ref="H26:H39" si="11">H7/$H$21</f>
        <v>0.18419434628975265</v>
      </c>
      <c r="I26" s="56">
        <f t="shared" ref="I26:I39" si="12">I7/$I$21</f>
        <v>0.1704179104477612</v>
      </c>
      <c r="J26" s="56">
        <f t="shared" ref="J26:J39" si="13">J7/$J$21</f>
        <v>0.1585650557620818</v>
      </c>
      <c r="K26" s="56">
        <f t="shared" ref="K26:K39" si="14">K7/$K$21</f>
        <v>0.17010661764705881</v>
      </c>
      <c r="L26" s="56">
        <f t="shared" ref="L26:L39" si="15">L7/$L$21</f>
        <v>0.16799021908640818</v>
      </c>
      <c r="M26" s="56">
        <f t="shared" ref="M26:M39" si="16">M7/$M$21</f>
        <v>0.18953111055514688</v>
      </c>
      <c r="N26" s="56">
        <f t="shared" ref="N26:N39" si="17">N7/$N$21</f>
        <v>0.16090716507042691</v>
      </c>
      <c r="O26" s="56">
        <f t="shared" ref="O26:O39" si="18">O7/$O$21</f>
        <v>0.14579238754325261</v>
      </c>
      <c r="P26" s="56">
        <f t="shared" ref="P26:P39" si="19">P7/$P$21</f>
        <v>0.17222222222222222</v>
      </c>
      <c r="Q26" s="56">
        <f t="shared" ref="Q26:Q39" si="20">Q7/$Q$21</f>
        <v>0.1709090909090909</v>
      </c>
      <c r="R26" s="56">
        <f t="shared" ref="R26:R39" si="21">R7/$R$21</f>
        <v>0.1687732342007435</v>
      </c>
      <c r="S26" s="56">
        <f t="shared" ref="S26:S39" si="22">S7/$S$21</f>
        <v>0.14677419354838708</v>
      </c>
      <c r="T26" s="56">
        <f t="shared" ref="T26:T40" si="23">T7/$T$21</f>
        <v>0.17317845828933473</v>
      </c>
      <c r="U26" s="56">
        <f t="shared" ref="U26:U39" si="24">U7/$U$21</f>
        <v>0.17050505050505052</v>
      </c>
      <c r="V26" s="56">
        <f t="shared" ref="V26:V39" si="25">V7/$V$21</f>
        <v>0.19281585466556567</v>
      </c>
      <c r="W26" s="56">
        <f t="shared" ref="W26:W40" si="26">W7/$W$21</f>
        <v>0.1494435612082671</v>
      </c>
      <c r="X26" s="56">
        <f t="shared" ref="X26:X40" si="27">X7/$X$21</f>
        <v>0.1769911504424779</v>
      </c>
      <c r="Y26" s="57">
        <f t="shared" ref="Y26:Y40" si="28">Y7/$Y$21</f>
        <v>0.19623105284719378</v>
      </c>
      <c r="Z26" s="57">
        <f t="shared" ref="Z26:Z40" si="29">+Z7/$Z$21</f>
        <v>0.15974025974025974</v>
      </c>
      <c r="AA26" s="11"/>
      <c r="AC26" s="11"/>
    </row>
    <row r="27" spans="1:30" ht="21.75" customHeight="1">
      <c r="A27" s="63" t="s">
        <v>11</v>
      </c>
      <c r="B27" s="55">
        <f t="shared" si="5"/>
        <v>0.1489</v>
      </c>
      <c r="C27" s="56">
        <f t="shared" si="6"/>
        <v>0.11466165413533834</v>
      </c>
      <c r="D27" s="56">
        <f t="shared" si="7"/>
        <v>0.13026459143968872</v>
      </c>
      <c r="E27" s="56">
        <f t="shared" si="8"/>
        <v>0.15849621212121212</v>
      </c>
      <c r="F27" s="56">
        <f t="shared" si="9"/>
        <v>0.14522972972972972</v>
      </c>
      <c r="G27" s="56">
        <f t="shared" si="10"/>
        <v>0.13006474820143885</v>
      </c>
      <c r="H27" s="56">
        <f t="shared" si="11"/>
        <v>0.13524028268551239</v>
      </c>
      <c r="I27" s="56">
        <f t="shared" si="12"/>
        <v>0.13585074626865673</v>
      </c>
      <c r="J27" s="56">
        <f t="shared" si="13"/>
        <v>0.13350557620817843</v>
      </c>
      <c r="K27" s="56">
        <f t="shared" si="14"/>
        <v>0.13269485294117647</v>
      </c>
      <c r="L27" s="56">
        <f t="shared" si="15"/>
        <v>0.13381758444743896</v>
      </c>
      <c r="M27" s="56">
        <f t="shared" si="16"/>
        <v>0.12470734084382923</v>
      </c>
      <c r="N27" s="56">
        <f t="shared" si="17"/>
        <v>0.12053320733818466</v>
      </c>
      <c r="O27" s="56">
        <f t="shared" si="18"/>
        <v>0.15677508650519031</v>
      </c>
      <c r="P27" s="56">
        <f t="shared" si="19"/>
        <v>0.14629629629629629</v>
      </c>
      <c r="Q27" s="56">
        <f t="shared" si="20"/>
        <v>0.1370909090909091</v>
      </c>
      <c r="R27" s="56">
        <f t="shared" si="21"/>
        <v>0.14758364312267658</v>
      </c>
      <c r="S27" s="56">
        <f t="shared" si="22"/>
        <v>0.13104838709677419</v>
      </c>
      <c r="T27" s="56">
        <f t="shared" si="23"/>
        <v>0.15804294262583596</v>
      </c>
      <c r="U27" s="56">
        <f t="shared" si="24"/>
        <v>0.13616161616161618</v>
      </c>
      <c r="V27" s="56">
        <f t="shared" si="25"/>
        <v>0.16886870355078448</v>
      </c>
      <c r="W27" s="56">
        <f t="shared" si="26"/>
        <v>0.14109697933227344</v>
      </c>
      <c r="X27" s="56">
        <f t="shared" si="27"/>
        <v>0.13851481338976532</v>
      </c>
      <c r="Y27" s="57">
        <f t="shared" si="28"/>
        <v>0.11634575993445309</v>
      </c>
      <c r="Z27" s="57">
        <f t="shared" si="29"/>
        <v>0.14545454545454545</v>
      </c>
      <c r="AA27" s="11"/>
      <c r="AC27" s="11"/>
    </row>
    <row r="28" spans="1:30" ht="21.75" customHeight="1">
      <c r="A28" s="63" t="s">
        <v>2</v>
      </c>
      <c r="B28" s="55">
        <f t="shared" si="5"/>
        <v>7.678571428571429E-2</v>
      </c>
      <c r="C28" s="56">
        <f t="shared" si="6"/>
        <v>7.2180451127819539E-2</v>
      </c>
      <c r="D28" s="56">
        <f t="shared" si="7"/>
        <v>7.8988326848249024E-2</v>
      </c>
      <c r="E28" s="56">
        <f t="shared" si="8"/>
        <v>7.3863636363636367E-2</v>
      </c>
      <c r="F28" s="56">
        <f t="shared" si="9"/>
        <v>6.7935810810810821E-2</v>
      </c>
      <c r="G28" s="56">
        <f t="shared" si="10"/>
        <v>8.2330935251798562E-2</v>
      </c>
      <c r="H28" s="56">
        <f t="shared" si="11"/>
        <v>6.8692579505300361E-2</v>
      </c>
      <c r="I28" s="56">
        <f t="shared" si="12"/>
        <v>7.4141791044776126E-2</v>
      </c>
      <c r="J28" s="56">
        <f t="shared" si="13"/>
        <v>7.1895910780669148E-2</v>
      </c>
      <c r="K28" s="56">
        <f t="shared" si="14"/>
        <v>8.0753676470588232E-2</v>
      </c>
      <c r="L28" s="56">
        <f t="shared" si="15"/>
        <v>7.9061123139582426E-2</v>
      </c>
      <c r="M28" s="56">
        <f t="shared" si="16"/>
        <v>7.1470446559597917E-2</v>
      </c>
      <c r="N28" s="56">
        <f t="shared" si="17"/>
        <v>8.3846156825232068E-2</v>
      </c>
      <c r="O28" s="56">
        <f t="shared" si="18"/>
        <v>8.1626297577854667E-2</v>
      </c>
      <c r="P28" s="56">
        <f t="shared" si="19"/>
        <v>8.5555555555555565E-2</v>
      </c>
      <c r="Q28" s="56">
        <f t="shared" si="20"/>
        <v>7.8909090909090901E-2</v>
      </c>
      <c r="R28" s="56">
        <f t="shared" si="21"/>
        <v>9.256505576208178E-2</v>
      </c>
      <c r="S28" s="56">
        <f t="shared" si="22"/>
        <v>9.8790322580645157E-2</v>
      </c>
      <c r="T28" s="56">
        <f t="shared" si="23"/>
        <v>9.1869060190073917E-2</v>
      </c>
      <c r="U28" s="56">
        <f t="shared" si="24"/>
        <v>0.10343434343434343</v>
      </c>
      <c r="V28" s="56">
        <f t="shared" si="25"/>
        <v>9.4137076796036334E-2</v>
      </c>
      <c r="W28" s="56">
        <f t="shared" si="26"/>
        <v>9.5786963434022265E-2</v>
      </c>
      <c r="X28" s="56">
        <f t="shared" si="27"/>
        <v>8.618699499807618E-2</v>
      </c>
      <c r="Y28" s="57">
        <f t="shared" si="28"/>
        <v>9.9549365014338392E-2</v>
      </c>
      <c r="Z28" s="57">
        <f t="shared" si="29"/>
        <v>0.10216450216450217</v>
      </c>
      <c r="AA28" s="11"/>
      <c r="AC28" s="11"/>
    </row>
    <row r="29" spans="1:30" ht="21.75" customHeight="1">
      <c r="A29" s="63" t="s">
        <v>14</v>
      </c>
      <c r="B29" s="55">
        <f t="shared" si="5"/>
        <v>4.4775000000000002E-2</v>
      </c>
      <c r="C29" s="56">
        <f t="shared" si="6"/>
        <v>5.9530075187969926E-2</v>
      </c>
      <c r="D29" s="56">
        <f t="shared" si="7"/>
        <v>4.9396887159533075E-2</v>
      </c>
      <c r="E29" s="56">
        <f t="shared" si="8"/>
        <v>5.009469696969697E-2</v>
      </c>
      <c r="F29" s="56">
        <f t="shared" si="9"/>
        <v>5.2243243243243247E-2</v>
      </c>
      <c r="G29" s="56">
        <f t="shared" si="10"/>
        <v>5.4755395683453237E-2</v>
      </c>
      <c r="H29" s="56">
        <f t="shared" si="11"/>
        <v>5.4402826855123675E-2</v>
      </c>
      <c r="I29" s="56">
        <f t="shared" si="12"/>
        <v>5.6141791044776117E-2</v>
      </c>
      <c r="J29" s="56">
        <f t="shared" si="13"/>
        <v>5.455762081784387E-2</v>
      </c>
      <c r="K29" s="56">
        <f t="shared" si="14"/>
        <v>4.4613970588235297E-2</v>
      </c>
      <c r="L29" s="56">
        <f t="shared" si="15"/>
        <v>6.1509228276833167E-2</v>
      </c>
      <c r="M29" s="56">
        <f t="shared" si="16"/>
        <v>5.7777545434517165E-2</v>
      </c>
      <c r="N29" s="56">
        <f t="shared" si="17"/>
        <v>4.5613858433606623E-2</v>
      </c>
      <c r="O29" s="56">
        <f t="shared" si="18"/>
        <v>5.1847750865051903E-2</v>
      </c>
      <c r="P29" s="56">
        <f t="shared" si="19"/>
        <v>5.6285185185185181E-2</v>
      </c>
      <c r="Q29" s="56">
        <f t="shared" si="20"/>
        <v>4.8574545454545454E-2</v>
      </c>
      <c r="R29" s="56">
        <f t="shared" si="21"/>
        <v>3.4944237918215618E-2</v>
      </c>
      <c r="S29" s="56">
        <f t="shared" si="22"/>
        <v>4.7580645161290326E-2</v>
      </c>
      <c r="T29" s="56">
        <f t="shared" si="23"/>
        <v>5.1038366772263283E-2</v>
      </c>
      <c r="U29" s="56">
        <f t="shared" si="24"/>
        <v>5.2525252525252523E-2</v>
      </c>
      <c r="V29" s="56">
        <f t="shared" si="25"/>
        <v>4.4591246903385638E-2</v>
      </c>
      <c r="W29" s="56">
        <f t="shared" si="26"/>
        <v>4.9682034976152624E-2</v>
      </c>
      <c r="X29" s="56">
        <f t="shared" si="27"/>
        <v>4.4247787610619475E-2</v>
      </c>
      <c r="Y29" s="57">
        <f t="shared" si="28"/>
        <v>3.6050798852929132E-2</v>
      </c>
      <c r="Z29" s="57">
        <f t="shared" si="29"/>
        <v>4.7186147186147186E-2</v>
      </c>
      <c r="AA29" s="11"/>
      <c r="AC29" s="11"/>
    </row>
    <row r="30" spans="1:30" ht="21.75" customHeight="1">
      <c r="A30" s="63" t="s">
        <v>13</v>
      </c>
      <c r="B30" s="55">
        <f t="shared" si="5"/>
        <v>2.3835714285714286E-2</v>
      </c>
      <c r="C30" s="56">
        <f t="shared" si="6"/>
        <v>2.0496240601503759E-2</v>
      </c>
      <c r="D30" s="56">
        <f t="shared" si="7"/>
        <v>2.1879377431906617E-2</v>
      </c>
      <c r="E30" s="56">
        <f t="shared" si="8"/>
        <v>2.5310606060606061E-2</v>
      </c>
      <c r="F30" s="56">
        <f t="shared" si="9"/>
        <v>2.1287162162162164E-2</v>
      </c>
      <c r="G30" s="56">
        <f t="shared" si="10"/>
        <v>2.8363309352517983E-2</v>
      </c>
      <c r="H30" s="56">
        <f t="shared" si="11"/>
        <v>2.9851590106007068E-2</v>
      </c>
      <c r="I30" s="56">
        <f t="shared" si="12"/>
        <v>3.0697761194029852E-2</v>
      </c>
      <c r="J30" s="56">
        <f t="shared" si="13"/>
        <v>3.2278810408921929E-2</v>
      </c>
      <c r="K30" s="56">
        <f t="shared" si="14"/>
        <v>3.7106617647058825E-2</v>
      </c>
      <c r="L30" s="56">
        <f t="shared" si="15"/>
        <v>3.3476160915711539E-2</v>
      </c>
      <c r="M30" s="56">
        <f t="shared" si="16"/>
        <v>3.9073498056407134E-2</v>
      </c>
      <c r="N30" s="56">
        <f t="shared" si="17"/>
        <v>4.8619152553531803E-2</v>
      </c>
      <c r="O30" s="56">
        <f t="shared" si="18"/>
        <v>4.4359861591695506E-2</v>
      </c>
      <c r="P30" s="56">
        <f t="shared" si="19"/>
        <v>3.6666666666666667E-2</v>
      </c>
      <c r="Q30" s="56">
        <f t="shared" si="20"/>
        <v>4.6799999999999994E-2</v>
      </c>
      <c r="R30" s="56">
        <f t="shared" si="21"/>
        <v>3.7546468401486989E-2</v>
      </c>
      <c r="S30" s="56">
        <f t="shared" si="22"/>
        <v>3.8306451612903226E-2</v>
      </c>
      <c r="T30" s="56">
        <f t="shared" si="23"/>
        <v>4.5406546990496302E-2</v>
      </c>
      <c r="U30" s="56">
        <f t="shared" si="24"/>
        <v>4.8080808080808085E-2</v>
      </c>
      <c r="V30" s="56">
        <f t="shared" si="25"/>
        <v>4.2526837324525189E-2</v>
      </c>
      <c r="W30" s="56">
        <f t="shared" si="26"/>
        <v>5.3259141494435613E-2</v>
      </c>
      <c r="X30" s="56">
        <f t="shared" si="27"/>
        <v>4.771065794536361E-2</v>
      </c>
      <c r="Y30" s="57">
        <f t="shared" si="28"/>
        <v>4.506349856616141E-2</v>
      </c>
      <c r="Z30" s="57">
        <f t="shared" si="29"/>
        <v>4.0259740259740266E-2</v>
      </c>
      <c r="AA30" s="11"/>
      <c r="AC30" s="11"/>
    </row>
    <row r="31" spans="1:30" ht="21.75" customHeight="1">
      <c r="A31" s="63" t="s">
        <v>12</v>
      </c>
      <c r="B31" s="55">
        <f t="shared" si="5"/>
        <v>2.8799999999999999E-2</v>
      </c>
      <c r="C31" s="56">
        <f t="shared" si="6"/>
        <v>4.0342105263157894E-2</v>
      </c>
      <c r="D31" s="56">
        <f t="shared" si="7"/>
        <v>4.7346303501945519E-2</v>
      </c>
      <c r="E31" s="56">
        <f t="shared" si="8"/>
        <v>4.1041666666666671E-2</v>
      </c>
      <c r="F31" s="56">
        <f t="shared" si="9"/>
        <v>4.9591216216216219E-2</v>
      </c>
      <c r="G31" s="56">
        <f t="shared" si="10"/>
        <v>5.1442446043165467E-2</v>
      </c>
      <c r="H31" s="56">
        <f t="shared" si="11"/>
        <v>5.0399293286219081E-2</v>
      </c>
      <c r="I31" s="56">
        <f t="shared" si="12"/>
        <v>3.5895522388059702E-2</v>
      </c>
      <c r="J31" s="56">
        <f t="shared" si="13"/>
        <v>4.6275092936802972E-2</v>
      </c>
      <c r="K31" s="56">
        <f t="shared" si="14"/>
        <v>4.3323529411764705E-2</v>
      </c>
      <c r="L31" s="56">
        <f t="shared" si="15"/>
        <v>4.3226793041319066E-2</v>
      </c>
      <c r="M31" s="56">
        <f t="shared" si="16"/>
        <v>4.1747105148187288E-2</v>
      </c>
      <c r="N31" s="56">
        <f t="shared" si="17"/>
        <v>4.7476676051756123E-2</v>
      </c>
      <c r="O31" s="56">
        <f t="shared" si="18"/>
        <v>4.259515570934256E-2</v>
      </c>
      <c r="P31" s="56">
        <f t="shared" si="19"/>
        <v>4.4074074074074078E-2</v>
      </c>
      <c r="Q31" s="56">
        <f t="shared" si="20"/>
        <v>4.3272727272727275E-2</v>
      </c>
      <c r="R31" s="56">
        <f t="shared" si="21"/>
        <v>4.8698884758364314E-2</v>
      </c>
      <c r="S31" s="56">
        <f t="shared" si="22"/>
        <v>5.5241935483870963E-2</v>
      </c>
      <c r="T31" s="56">
        <f t="shared" si="23"/>
        <v>4.4702569517775424E-2</v>
      </c>
      <c r="U31" s="56">
        <f t="shared" si="24"/>
        <v>4.8484848484848485E-2</v>
      </c>
      <c r="V31" s="56">
        <f t="shared" si="25"/>
        <v>4.5004128819157725E-2</v>
      </c>
      <c r="W31" s="56">
        <f t="shared" si="26"/>
        <v>5.8823529411764712E-2</v>
      </c>
      <c r="X31" s="56">
        <f t="shared" si="27"/>
        <v>5.0404001539053486E-2</v>
      </c>
      <c r="Y31" s="57">
        <f t="shared" si="28"/>
        <v>3.9328144203195414E-2</v>
      </c>
      <c r="Z31" s="57">
        <f t="shared" si="29"/>
        <v>4.415584415584415E-2</v>
      </c>
      <c r="AA31" s="11"/>
      <c r="AC31" s="11"/>
    </row>
    <row r="32" spans="1:30" ht="21.75" customHeight="1">
      <c r="A32" s="63" t="s">
        <v>15</v>
      </c>
      <c r="B32" s="55">
        <f t="shared" si="5"/>
        <v>2.4817857142857142E-2</v>
      </c>
      <c r="C32" s="56">
        <f t="shared" si="6"/>
        <v>2.4327067669172933E-2</v>
      </c>
      <c r="D32" s="56">
        <f t="shared" si="7"/>
        <v>2.7972762645914397E-2</v>
      </c>
      <c r="E32" s="56">
        <f t="shared" si="8"/>
        <v>3.3534090909090909E-2</v>
      </c>
      <c r="F32" s="56">
        <f t="shared" si="9"/>
        <v>3.1347972972972975E-2</v>
      </c>
      <c r="G32" s="56">
        <f t="shared" si="10"/>
        <v>3.0237410071942448E-2</v>
      </c>
      <c r="H32" s="56">
        <f t="shared" si="11"/>
        <v>3.3208480565371026E-2</v>
      </c>
      <c r="I32" s="56">
        <f t="shared" si="12"/>
        <v>3.650373134328358E-2</v>
      </c>
      <c r="J32" s="56">
        <f t="shared" si="13"/>
        <v>3.7788104089219329E-2</v>
      </c>
      <c r="K32" s="56">
        <f t="shared" si="14"/>
        <v>3.6713235294117651E-2</v>
      </c>
      <c r="L32" s="56">
        <f t="shared" si="15"/>
        <v>3.530440443926295E-2</v>
      </c>
      <c r="M32" s="56">
        <f t="shared" si="16"/>
        <v>3.6314006937935718E-2</v>
      </c>
      <c r="N32" s="56">
        <f t="shared" si="17"/>
        <v>4.0931641177176806E-2</v>
      </c>
      <c r="O32" s="56">
        <f t="shared" si="18"/>
        <v>3.7999999999999999E-2</v>
      </c>
      <c r="P32" s="56">
        <f t="shared" si="19"/>
        <v>4.2592592592592592E-2</v>
      </c>
      <c r="Q32" s="56">
        <f t="shared" si="20"/>
        <v>4.0727272727272723E-2</v>
      </c>
      <c r="R32" s="56">
        <f t="shared" si="21"/>
        <v>3.9033457249070633E-2</v>
      </c>
      <c r="S32" s="56">
        <f t="shared" si="22"/>
        <v>4.3548387096774194E-2</v>
      </c>
      <c r="T32" s="56">
        <f t="shared" si="23"/>
        <v>3.3438929954241463E-2</v>
      </c>
      <c r="U32" s="56">
        <f t="shared" si="24"/>
        <v>3.9191919191919188E-2</v>
      </c>
      <c r="V32" s="56">
        <f t="shared" si="25"/>
        <v>4.2939719240297276E-2</v>
      </c>
      <c r="W32" s="56">
        <f t="shared" si="26"/>
        <v>4.2925278219395867E-2</v>
      </c>
      <c r="X32" s="56">
        <f t="shared" si="27"/>
        <v>3.9630627164293962E-2</v>
      </c>
      <c r="Y32" s="57">
        <f t="shared" si="28"/>
        <v>3.8099139696845558E-2</v>
      </c>
      <c r="Z32" s="57">
        <f t="shared" si="29"/>
        <v>3.8095238095238099E-2</v>
      </c>
      <c r="AA32" s="11"/>
      <c r="AC32" s="11"/>
    </row>
    <row r="33" spans="1:30" ht="21.75" customHeight="1">
      <c r="A33" s="63" t="s">
        <v>19</v>
      </c>
      <c r="B33" s="55">
        <f t="shared" si="5"/>
        <v>3.7499999999999999E-2</v>
      </c>
      <c r="C33" s="56">
        <f t="shared" si="6"/>
        <v>4.06015037593985E-2</v>
      </c>
      <c r="D33" s="56">
        <f t="shared" si="7"/>
        <v>4.3579766536964978E-2</v>
      </c>
      <c r="E33" s="56">
        <f t="shared" si="8"/>
        <v>4.3939393939393938E-2</v>
      </c>
      <c r="F33" s="56">
        <f t="shared" si="9"/>
        <v>3.9527027027027026E-2</v>
      </c>
      <c r="G33" s="56">
        <f t="shared" si="10"/>
        <v>4.2446043165467628E-2</v>
      </c>
      <c r="H33" s="56">
        <f t="shared" si="11"/>
        <v>4.2049469964664313E-2</v>
      </c>
      <c r="I33" s="56">
        <f t="shared" si="12"/>
        <v>4.6641791044776122E-2</v>
      </c>
      <c r="J33" s="56">
        <f t="shared" si="13"/>
        <v>4.6840148698884754E-2</v>
      </c>
      <c r="K33" s="56">
        <f t="shared" si="14"/>
        <v>4.7058823529411764E-2</v>
      </c>
      <c r="L33" s="56">
        <f t="shared" si="15"/>
        <v>4.9207382621466532E-2</v>
      </c>
      <c r="M33" s="56">
        <f t="shared" si="16"/>
        <v>4.9289963144550281E-2</v>
      </c>
      <c r="N33" s="56">
        <f t="shared" si="17"/>
        <v>5.2325423781326118E-2</v>
      </c>
      <c r="O33" s="56">
        <f t="shared" si="18"/>
        <v>4.076124567474048E-2</v>
      </c>
      <c r="P33" s="56">
        <f t="shared" si="19"/>
        <v>4.296296296296296E-2</v>
      </c>
      <c r="Q33" s="56">
        <f t="shared" si="20"/>
        <v>4.8363636363636366E-2</v>
      </c>
      <c r="R33" s="56">
        <f t="shared" si="21"/>
        <v>4.9070631970260223E-2</v>
      </c>
      <c r="S33" s="56">
        <f t="shared" si="22"/>
        <v>4.6774193548387098E-2</v>
      </c>
      <c r="T33" s="56">
        <f t="shared" si="23"/>
        <v>3.2734952481520592E-2</v>
      </c>
      <c r="U33" s="56">
        <f t="shared" si="24"/>
        <v>3.1515151515151517E-2</v>
      </c>
      <c r="V33" s="56">
        <f t="shared" si="25"/>
        <v>2.7250206440957887E-2</v>
      </c>
      <c r="W33" s="56">
        <f t="shared" si="26"/>
        <v>2.3449920508744039E-2</v>
      </c>
      <c r="X33" s="56">
        <f t="shared" si="27"/>
        <v>1.8083878414774917E-2</v>
      </c>
      <c r="Y33" s="57">
        <f t="shared" si="28"/>
        <v>1.3109381401065138E-2</v>
      </c>
      <c r="Z33" s="57" t="s">
        <v>21</v>
      </c>
      <c r="AA33" s="11"/>
      <c r="AC33" s="11"/>
    </row>
    <row r="34" spans="1:30" ht="21.75" customHeight="1">
      <c r="A34" s="63" t="s">
        <v>3</v>
      </c>
      <c r="B34" s="55">
        <f t="shared" si="5"/>
        <v>3.5185714285714285E-2</v>
      </c>
      <c r="C34" s="56">
        <f t="shared" si="6"/>
        <v>3.3424812030075191E-2</v>
      </c>
      <c r="D34" s="56">
        <f t="shared" si="7"/>
        <v>3.8463035019455249E-2</v>
      </c>
      <c r="E34" s="56">
        <f t="shared" si="8"/>
        <v>3.4814393939393944E-2</v>
      </c>
      <c r="F34" s="56">
        <f t="shared" si="9"/>
        <v>3.3807432432432429E-2</v>
      </c>
      <c r="G34" s="56">
        <f t="shared" si="10"/>
        <v>3.292446043165468E-2</v>
      </c>
      <c r="H34" s="56">
        <f t="shared" si="11"/>
        <v>3.1505300353356892E-2</v>
      </c>
      <c r="I34" s="56">
        <f t="shared" si="12"/>
        <v>3.8287313432835819E-2</v>
      </c>
      <c r="J34" s="56">
        <f t="shared" si="13"/>
        <v>3.7141263940520447E-2</v>
      </c>
      <c r="K34" s="56">
        <f t="shared" si="14"/>
        <v>3.3926470588235294E-2</v>
      </c>
      <c r="L34" s="56">
        <f t="shared" si="15"/>
        <v>2.614047572183445E-2</v>
      </c>
      <c r="M34" s="56">
        <f t="shared" si="16"/>
        <v>3.4099692684547968E-2</v>
      </c>
      <c r="N34" s="56">
        <f t="shared" si="17"/>
        <v>3.4901688928821777E-2</v>
      </c>
      <c r="O34" s="56">
        <f t="shared" si="18"/>
        <v>2.9096885813148791E-2</v>
      </c>
      <c r="P34" s="56">
        <f t="shared" si="19"/>
        <v>3.4081481481481483E-2</v>
      </c>
      <c r="Q34" s="56">
        <f t="shared" si="20"/>
        <v>3.1956363636363637E-2</v>
      </c>
      <c r="R34" s="56">
        <f t="shared" si="21"/>
        <v>3.3457249070631967E-2</v>
      </c>
      <c r="S34" s="56">
        <f t="shared" si="22"/>
        <v>3.0241935483870969E-2</v>
      </c>
      <c r="T34" s="56">
        <f t="shared" si="23"/>
        <v>3.6254839845124953E-2</v>
      </c>
      <c r="U34" s="56">
        <f t="shared" si="24"/>
        <v>3.313131313131313E-2</v>
      </c>
      <c r="V34" s="56">
        <f t="shared" si="25"/>
        <v>3.4682080924855495E-2</v>
      </c>
      <c r="W34" s="56">
        <f t="shared" si="26"/>
        <v>3.3386327503974564E-2</v>
      </c>
      <c r="X34" s="56">
        <f t="shared" si="27"/>
        <v>3.4243939976914203E-2</v>
      </c>
      <c r="Y34" s="57">
        <f t="shared" si="28"/>
        <v>3.5231462515362556E-2</v>
      </c>
      <c r="Z34" s="57">
        <f t="shared" si="29"/>
        <v>3.5064935064935063E-2</v>
      </c>
      <c r="AA34" s="11"/>
      <c r="AC34" s="11"/>
    </row>
    <row r="35" spans="1:30" ht="21.75" customHeight="1">
      <c r="A35" s="64" t="s">
        <v>4</v>
      </c>
      <c r="B35" s="58">
        <f t="shared" si="5"/>
        <v>2.3964285714285716E-2</v>
      </c>
      <c r="C35" s="59">
        <f t="shared" si="6"/>
        <v>2.9281954887218044E-2</v>
      </c>
      <c r="D35" s="59">
        <f t="shared" si="7"/>
        <v>2.598054474708171E-2</v>
      </c>
      <c r="E35" s="59">
        <f t="shared" si="8"/>
        <v>2.7803030303030302E-2</v>
      </c>
      <c r="F35" s="59">
        <f t="shared" si="9"/>
        <v>2.5273648648648648E-2</v>
      </c>
      <c r="G35" s="59">
        <f t="shared" si="10"/>
        <v>2.6136690647482013E-2</v>
      </c>
      <c r="H35" s="59">
        <f t="shared" si="11"/>
        <v>2.6650176678445228E-2</v>
      </c>
      <c r="I35" s="59">
        <f t="shared" si="12"/>
        <v>2.266417910447761E-2</v>
      </c>
      <c r="J35" s="59">
        <f t="shared" si="13"/>
        <v>2.1148698884758364E-2</v>
      </c>
      <c r="K35" s="59">
        <f t="shared" si="14"/>
        <v>2.1573529411764707E-2</v>
      </c>
      <c r="L35" s="59">
        <f t="shared" si="15"/>
        <v>2.7056490075249445E-2</v>
      </c>
      <c r="M35" s="59">
        <f t="shared" si="16"/>
        <v>2.0996777481955019E-2</v>
      </c>
      <c r="N35" s="59">
        <f t="shared" si="17"/>
        <v>2.4503216361812626E-2</v>
      </c>
      <c r="O35" s="59">
        <f t="shared" si="18"/>
        <v>2.1560553633217992E-2</v>
      </c>
      <c r="P35" s="59">
        <f t="shared" si="19"/>
        <v>2.2944444444444444E-2</v>
      </c>
      <c r="Q35" s="59">
        <f t="shared" si="20"/>
        <v>2.5625454545454545E-2</v>
      </c>
      <c r="R35" s="59">
        <f t="shared" si="21"/>
        <v>2.2338289962825279E-2</v>
      </c>
      <c r="S35" s="59">
        <f t="shared" si="22"/>
        <v>2.7016129032258064E-2</v>
      </c>
      <c r="T35" s="59">
        <f t="shared" si="23"/>
        <v>2.147131291798662E-2</v>
      </c>
      <c r="U35" s="59">
        <f t="shared" si="24"/>
        <v>2.6262626262626262E-2</v>
      </c>
      <c r="V35" s="59">
        <f t="shared" si="25"/>
        <v>2.6498761354252685E-2</v>
      </c>
      <c r="W35" s="59">
        <f t="shared" si="26"/>
        <v>2.9014308426073131E-2</v>
      </c>
      <c r="X35" s="59">
        <f t="shared" si="27"/>
        <v>2.5779145825317432E-2</v>
      </c>
      <c r="Y35" s="60">
        <f t="shared" si="28"/>
        <v>3.0897173289635396E-2</v>
      </c>
      <c r="Z35" s="60">
        <f t="shared" si="29"/>
        <v>2.9974597402597402E-2</v>
      </c>
      <c r="AA35" s="12"/>
      <c r="AC35" s="12"/>
    </row>
    <row r="36" spans="1:30" ht="21.75" customHeight="1">
      <c r="A36" s="63" t="s">
        <v>7</v>
      </c>
      <c r="B36" s="55">
        <f t="shared" si="5"/>
        <v>1.9485714285714287E-2</v>
      </c>
      <c r="C36" s="56">
        <f t="shared" si="6"/>
        <v>1.9135338345864662E-2</v>
      </c>
      <c r="D36" s="56">
        <f t="shared" si="7"/>
        <v>2.1249027237354088E-2</v>
      </c>
      <c r="E36" s="56">
        <f t="shared" si="8"/>
        <v>2.1041666666666667E-2</v>
      </c>
      <c r="F36" s="56">
        <f t="shared" si="9"/>
        <v>2.0831081081081081E-2</v>
      </c>
      <c r="G36" s="56">
        <f t="shared" si="10"/>
        <v>9.3597122302158265E-3</v>
      </c>
      <c r="H36" s="56">
        <f t="shared" si="11"/>
        <v>1.7717314487632509E-2</v>
      </c>
      <c r="I36" s="56">
        <f t="shared" si="12"/>
        <v>1.9735074626865672E-2</v>
      </c>
      <c r="J36" s="56">
        <f t="shared" si="13"/>
        <v>1.9178438661710037E-2</v>
      </c>
      <c r="K36" s="56">
        <f t="shared" si="14"/>
        <v>2.4643382352941178E-2</v>
      </c>
      <c r="L36" s="56">
        <f t="shared" si="15"/>
        <v>1.2441897436673883E-2</v>
      </c>
      <c r="M36" s="56">
        <f t="shared" si="16"/>
        <v>1.5152929578832202E-2</v>
      </c>
      <c r="N36" s="56">
        <f t="shared" si="17"/>
        <v>1.2822846431794151E-2</v>
      </c>
      <c r="O36" s="56">
        <f t="shared" si="18"/>
        <v>1.7692041522491351E-2</v>
      </c>
      <c r="P36" s="56">
        <f t="shared" si="19"/>
        <v>1.3703703703703704E-2</v>
      </c>
      <c r="Q36" s="56">
        <f t="shared" si="20"/>
        <v>1.3090909090909091E-2</v>
      </c>
      <c r="R36" s="56">
        <f t="shared" si="21"/>
        <v>1.2267657992565056E-2</v>
      </c>
      <c r="S36" s="56">
        <f t="shared" si="22"/>
        <v>1.7338709677419354E-2</v>
      </c>
      <c r="T36" s="56">
        <f t="shared" si="23"/>
        <v>1.7951425554382255E-2</v>
      </c>
      <c r="U36" s="56">
        <f t="shared" si="24"/>
        <v>1.5353535353535354E-2</v>
      </c>
      <c r="V36" s="56">
        <f t="shared" si="25"/>
        <v>1.5689512799339389E-2</v>
      </c>
      <c r="W36" s="56">
        <f t="shared" si="26"/>
        <v>1.7885532591414944E-2</v>
      </c>
      <c r="X36" s="56">
        <f t="shared" si="27"/>
        <v>1.4621008080030782E-2</v>
      </c>
      <c r="Y36" s="57">
        <f t="shared" si="28"/>
        <v>1.8844735764031135E-2</v>
      </c>
      <c r="Z36" s="57">
        <f t="shared" si="29"/>
        <v>1.6017316017316017E-2</v>
      </c>
      <c r="AA36" s="11"/>
      <c r="AC36" s="11"/>
    </row>
    <row r="37" spans="1:30" ht="21.75" customHeight="1">
      <c r="A37" s="63" t="s">
        <v>5</v>
      </c>
      <c r="B37" s="55">
        <f t="shared" si="5"/>
        <v>1.2992857142857143E-2</v>
      </c>
      <c r="C37" s="56">
        <f t="shared" si="6"/>
        <v>1.1157894736842104E-2</v>
      </c>
      <c r="D37" s="56">
        <f t="shared" si="7"/>
        <v>1.2498054474708172E-2</v>
      </c>
      <c r="E37" s="56">
        <f t="shared" si="8"/>
        <v>9.924242424242424E-3</v>
      </c>
      <c r="F37" s="56">
        <f t="shared" si="9"/>
        <v>1.3260135135135135E-2</v>
      </c>
      <c r="G37" s="56">
        <f t="shared" si="10"/>
        <v>1.1507194244604316E-2</v>
      </c>
      <c r="H37" s="56">
        <f t="shared" si="11"/>
        <v>8.3816254416961122E-3</v>
      </c>
      <c r="I37" s="56">
        <f t="shared" si="12"/>
        <v>1.3067164179104477E-2</v>
      </c>
      <c r="J37" s="56">
        <f t="shared" si="13"/>
        <v>1.3691449814126393E-2</v>
      </c>
      <c r="K37" s="56">
        <f t="shared" si="14"/>
        <v>0.01</v>
      </c>
      <c r="L37" s="56">
        <f t="shared" si="15"/>
        <v>9.3077656820143243E-3</v>
      </c>
      <c r="M37" s="56">
        <f t="shared" si="16"/>
        <v>1.2919944884859393E-2</v>
      </c>
      <c r="N37" s="56">
        <f t="shared" si="17"/>
        <v>1.1490602646672681E-2</v>
      </c>
      <c r="O37" s="56">
        <f t="shared" si="18"/>
        <v>9.3771626297577855E-3</v>
      </c>
      <c r="P37" s="56">
        <f t="shared" si="19"/>
        <v>9.6296296296296303E-3</v>
      </c>
      <c r="Q37" s="56">
        <f t="shared" si="20"/>
        <v>9.8181818181818196E-3</v>
      </c>
      <c r="R37" s="61">
        <f t="shared" si="21"/>
        <v>4.8327137546468404E-3</v>
      </c>
      <c r="S37" s="56">
        <f t="shared" si="22"/>
        <v>1.4516129032258065E-2</v>
      </c>
      <c r="T37" s="56">
        <f t="shared" si="23"/>
        <v>1.0911650827173529E-2</v>
      </c>
      <c r="U37" s="56">
        <f t="shared" si="24"/>
        <v>8.8888888888888889E-3</v>
      </c>
      <c r="V37" s="56">
        <f t="shared" si="25"/>
        <v>9.4962840627580512E-3</v>
      </c>
      <c r="W37" s="56">
        <f t="shared" si="26"/>
        <v>1.1526232114467409E-2</v>
      </c>
      <c r="X37" s="56">
        <f t="shared" si="27"/>
        <v>1.2312427856868029E-2</v>
      </c>
      <c r="Y37" s="57">
        <f t="shared" si="28"/>
        <v>1.474805407619828E-2</v>
      </c>
      <c r="Z37" s="57">
        <f t="shared" si="29"/>
        <v>1.1688311688311689E-2</v>
      </c>
      <c r="AA37" s="11"/>
      <c r="AC37" s="11"/>
    </row>
    <row r="38" spans="1:30" ht="21.75" customHeight="1">
      <c r="A38" s="63" t="s">
        <v>6</v>
      </c>
      <c r="B38" s="55">
        <f t="shared" si="5"/>
        <v>1.2707142857142856E-2</v>
      </c>
      <c r="C38" s="56">
        <f t="shared" si="6"/>
        <v>1.3071428571428571E-2</v>
      </c>
      <c r="D38" s="56">
        <f t="shared" si="7"/>
        <v>1.2003891050583658E-2</v>
      </c>
      <c r="E38" s="56">
        <f t="shared" si="8"/>
        <v>1.4390151515151516E-2</v>
      </c>
      <c r="F38" s="56">
        <f t="shared" si="9"/>
        <v>1.4351351351351353E-2</v>
      </c>
      <c r="G38" s="56">
        <f t="shared" si="10"/>
        <v>1.4485611510791368E-2</v>
      </c>
      <c r="H38" s="56">
        <f t="shared" si="11"/>
        <v>1.3915194346289753E-2</v>
      </c>
      <c r="I38" s="56">
        <f t="shared" si="12"/>
        <v>1.3100746268656717E-2</v>
      </c>
      <c r="J38" s="56">
        <f t="shared" si="13"/>
        <v>1.4382899628252789E-2</v>
      </c>
      <c r="K38" s="56">
        <f t="shared" si="14"/>
        <v>1.2375000000000001E-2</v>
      </c>
      <c r="L38" s="56">
        <f t="shared" si="15"/>
        <v>1.1166290671794329E-2</v>
      </c>
      <c r="M38" s="56">
        <f t="shared" si="16"/>
        <v>1.0268742321781309E-2</v>
      </c>
      <c r="N38" s="56">
        <f t="shared" si="17"/>
        <v>1.206377729841099E-2</v>
      </c>
      <c r="O38" s="56">
        <f t="shared" si="18"/>
        <v>1.1567474048442907E-2</v>
      </c>
      <c r="P38" s="56">
        <f t="shared" si="19"/>
        <v>1.037037037037037E-2</v>
      </c>
      <c r="Q38" s="56">
        <f t="shared" si="20"/>
        <v>9.0909090909090905E-3</v>
      </c>
      <c r="R38" s="56">
        <f t="shared" si="21"/>
        <v>9.2936802973977699E-3</v>
      </c>
      <c r="S38" s="56">
        <f t="shared" si="22"/>
        <v>1.0483870967741936E-2</v>
      </c>
      <c r="T38" s="56">
        <f t="shared" si="23"/>
        <v>7.743752199929602E-3</v>
      </c>
      <c r="U38" s="56">
        <f t="shared" si="24"/>
        <v>8.0808080808080808E-3</v>
      </c>
      <c r="V38" s="56">
        <f t="shared" si="25"/>
        <v>9.0834021469859624E-3</v>
      </c>
      <c r="W38" s="56">
        <f t="shared" si="26"/>
        <v>9.538950715421303E-3</v>
      </c>
      <c r="X38" s="56">
        <f t="shared" si="27"/>
        <v>8.0800307810696432E-3</v>
      </c>
      <c r="Y38" s="57">
        <f t="shared" si="28"/>
        <v>5.7353543629659973E-3</v>
      </c>
      <c r="Z38" s="57">
        <f t="shared" si="29"/>
        <v>6.0606060606060606E-3</v>
      </c>
      <c r="AA38" s="11"/>
      <c r="AC38" s="11"/>
    </row>
    <row r="39" spans="1:30" ht="21.75" customHeight="1" thickBot="1">
      <c r="A39" s="62" t="s">
        <v>8</v>
      </c>
      <c r="B39" s="52">
        <f t="shared" si="5"/>
        <v>0.12038928571428573</v>
      </c>
      <c r="C39" s="53">
        <f t="shared" si="6"/>
        <v>0.11857894736842106</v>
      </c>
      <c r="D39" s="53">
        <f t="shared" si="7"/>
        <v>0.12905447470817122</v>
      </c>
      <c r="E39" s="53">
        <f t="shared" si="8"/>
        <v>0.13178030303030303</v>
      </c>
      <c r="F39" s="53">
        <f t="shared" si="9"/>
        <v>0.12274324324324325</v>
      </c>
      <c r="G39" s="53">
        <f t="shared" si="10"/>
        <v>0.11662589928057553</v>
      </c>
      <c r="H39" s="53">
        <f t="shared" si="11"/>
        <v>0.11991872791519434</v>
      </c>
      <c r="I39" s="53">
        <f t="shared" si="12"/>
        <v>0.13528358208955224</v>
      </c>
      <c r="J39" s="53">
        <f t="shared" si="13"/>
        <v>0.13814126394052043</v>
      </c>
      <c r="K39" s="53">
        <f t="shared" si="14"/>
        <v>0.13116176470588237</v>
      </c>
      <c r="L39" s="53">
        <f t="shared" si="15"/>
        <v>0.12661816585159055</v>
      </c>
      <c r="M39" s="53">
        <f t="shared" si="16"/>
        <v>0.13693647942704151</v>
      </c>
      <c r="N39" s="53">
        <f t="shared" si="17"/>
        <v>0.12730286471141819</v>
      </c>
      <c r="O39" s="53">
        <f t="shared" si="18"/>
        <v>0.12199653979238753</v>
      </c>
      <c r="P39" s="53">
        <f t="shared" si="19"/>
        <v>0.11942592592592592</v>
      </c>
      <c r="Q39" s="53">
        <f t="shared" si="20"/>
        <v>0.11395272727272723</v>
      </c>
      <c r="R39" s="53">
        <f t="shared" si="21"/>
        <v>0.11037546468401477</v>
      </c>
      <c r="S39" s="53">
        <f t="shared" si="22"/>
        <v>0.12096774193548387</v>
      </c>
      <c r="T39" s="53">
        <f t="shared" si="23"/>
        <v>8.2365364308342043E-2</v>
      </c>
      <c r="U39" s="53">
        <f t="shared" si="24"/>
        <v>8.6464646464646369E-2</v>
      </c>
      <c r="V39" s="53">
        <f t="shared" si="25"/>
        <v>4.3691164327002451E-2</v>
      </c>
      <c r="W39" s="53">
        <f t="shared" si="26"/>
        <v>8.4658187599363999E-2</v>
      </c>
      <c r="X39" s="53">
        <f t="shared" si="27"/>
        <v>0.12966525586764135</v>
      </c>
      <c r="Y39" s="54">
        <f t="shared" si="28"/>
        <v>0.16697255223269156</v>
      </c>
      <c r="Z39" s="54">
        <f t="shared" si="29"/>
        <v>0.14675324675324677</v>
      </c>
      <c r="AA39" s="11"/>
      <c r="AC39" s="11"/>
    </row>
    <row r="40" spans="1:30" ht="20.25" customHeight="1" thickBot="1">
      <c r="A40" s="15" t="s">
        <v>9</v>
      </c>
      <c r="B40" s="18">
        <f>SUM(B25:B39)</f>
        <v>1</v>
      </c>
      <c r="C40" s="19">
        <f t="shared" ref="C40:V40" si="30">SUM(C25:C39)</f>
        <v>1.0000000000000002</v>
      </c>
      <c r="D40" s="19">
        <f t="shared" si="30"/>
        <v>0.99999999999999989</v>
      </c>
      <c r="E40" s="19">
        <f t="shared" si="30"/>
        <v>0.99999999999999978</v>
      </c>
      <c r="F40" s="19">
        <f t="shared" si="30"/>
        <v>1</v>
      </c>
      <c r="G40" s="19">
        <f t="shared" si="30"/>
        <v>1</v>
      </c>
      <c r="H40" s="19">
        <f t="shared" si="30"/>
        <v>0.99999999999999989</v>
      </c>
      <c r="I40" s="19">
        <f t="shared" si="30"/>
        <v>1</v>
      </c>
      <c r="J40" s="19">
        <f t="shared" si="30"/>
        <v>0.99999999999999978</v>
      </c>
      <c r="K40" s="19">
        <f t="shared" si="30"/>
        <v>1</v>
      </c>
      <c r="L40" s="19">
        <f t="shared" si="30"/>
        <v>1</v>
      </c>
      <c r="M40" s="19">
        <f t="shared" si="30"/>
        <v>1</v>
      </c>
      <c r="N40" s="19">
        <f t="shared" si="30"/>
        <v>0.99999999999999989</v>
      </c>
      <c r="O40" s="19">
        <f t="shared" si="30"/>
        <v>1</v>
      </c>
      <c r="P40" s="19">
        <f t="shared" si="30"/>
        <v>1.0006222222222221</v>
      </c>
      <c r="Q40" s="19">
        <f t="shared" si="30"/>
        <v>0.99999999999999978</v>
      </c>
      <c r="R40" s="19">
        <f t="shared" si="30"/>
        <v>0.99999999999999978</v>
      </c>
      <c r="S40" s="19">
        <f>SUM(S25:S39)</f>
        <v>1</v>
      </c>
      <c r="T40" s="19">
        <f t="shared" si="23"/>
        <v>1</v>
      </c>
      <c r="U40" s="19">
        <f t="shared" si="30"/>
        <v>0.99999999999999978</v>
      </c>
      <c r="V40" s="19">
        <f t="shared" si="30"/>
        <v>1</v>
      </c>
      <c r="W40" s="19">
        <f t="shared" si="26"/>
        <v>1</v>
      </c>
      <c r="X40" s="19">
        <f t="shared" si="27"/>
        <v>1</v>
      </c>
      <c r="Y40" s="32">
        <f t="shared" si="28"/>
        <v>1</v>
      </c>
      <c r="Z40" s="32">
        <f t="shared" si="29"/>
        <v>1</v>
      </c>
      <c r="AA40" s="13"/>
      <c r="AB40" s="9"/>
      <c r="AC40" s="13">
        <v>0</v>
      </c>
      <c r="AD40" s="9"/>
    </row>
    <row r="41" spans="1:30" ht="20.25" customHeight="1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30">
      <c r="A42" s="2" t="s">
        <v>26</v>
      </c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30" ht="8.25" customHeight="1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30">
      <c r="A44" s="2" t="s">
        <v>16</v>
      </c>
      <c r="L44" s="2"/>
    </row>
    <row r="45" spans="1:30">
      <c r="A45" s="2" t="s">
        <v>18</v>
      </c>
      <c r="L45" s="2"/>
    </row>
    <row r="46" spans="1:30">
      <c r="A46" s="2" t="s">
        <v>30</v>
      </c>
      <c r="L46" s="2"/>
    </row>
    <row r="47" spans="1:30">
      <c r="A47" s="2" t="s">
        <v>22</v>
      </c>
      <c r="L47" s="2"/>
    </row>
    <row r="48" spans="1:30">
      <c r="L48" s="2"/>
    </row>
    <row r="49" spans="1:12">
      <c r="A49" s="8"/>
      <c r="L49" s="2"/>
    </row>
    <row r="50" spans="1:12">
      <c r="L50" s="2"/>
    </row>
    <row r="51" spans="1:12">
      <c r="A51" s="8"/>
      <c r="L51" s="2"/>
    </row>
    <row r="52" spans="1:12">
      <c r="L52" s="2"/>
    </row>
    <row r="53" spans="1:12">
      <c r="L53" s="2"/>
    </row>
    <row r="54" spans="1:12">
      <c r="L54" s="2"/>
    </row>
    <row r="55" spans="1:12">
      <c r="L55" s="2"/>
    </row>
    <row r="56" spans="1:12">
      <c r="L56" s="2"/>
    </row>
    <row r="57" spans="1:12">
      <c r="L57" s="2"/>
    </row>
    <row r="58" spans="1:12">
      <c r="L58" s="2"/>
    </row>
    <row r="59" spans="1:12">
      <c r="L59" s="2"/>
    </row>
    <row r="60" spans="1:12">
      <c r="L60" s="2"/>
    </row>
    <row r="61" spans="1:12">
      <c r="L61" s="2"/>
    </row>
  </sheetData>
  <sheetProtection algorithmName="SHA-512" hashValue="taMkXHOqImDH2HPJx42ZANmqjXAFvuw+UfHQSCz6aZga6YoP1VMU7WOPntCn/IG5YjRRuvCCumOzy5KSv4DLAQ==" saltValue="g6XQCdTPFi7NlgGhQ1YgEg==" spinCount="100000" sheet="1" objects="1" scenarios="1"/>
  <mergeCells count="1">
    <mergeCell ref="E1:P1"/>
  </mergeCells>
  <pageMargins left="0.15748031496062992" right="0.15748031496062992" top="0.78740157480314965" bottom="0.98425196850393704" header="0" footer="0"/>
  <pageSetup paperSize="9" scale="64" orientation="portrait" r:id="rId1"/>
  <headerFooter alignWithMargins="0">
    <oddHeader xml:space="preserve">&amp;R
</oddHeader>
    <oddFooter xml:space="preserve">&amp;R
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863CD95-43EA-4FC8-86A5-39FD774418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AB6:AB21</xm:sqref>
        </x14:conditionalFormatting>
        <x14:conditionalFormatting xmlns:xm="http://schemas.microsoft.com/office/excel/2006/main">
          <x14:cfRule type="iconSet" priority="3" id="{BBB840C2-F49D-4C36-BA1C-B1F1835792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AD6:AD19 AD21</xm:sqref>
        </x14:conditionalFormatting>
        <x14:conditionalFormatting xmlns:xm="http://schemas.microsoft.com/office/excel/2006/main">
          <x14:cfRule type="iconSet" priority="1" id="{63317A1A-2AC0-4A35-81D8-BC4591A1671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AD20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Instituto da Vinha e Vinho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JPereira</dc:creator>
  <cp:lastModifiedBy>DEVO</cp:lastModifiedBy>
  <cp:lastPrinted>2014-07-17T15:40:27Z</cp:lastPrinted>
  <dcterms:created xsi:type="dcterms:W3CDTF">2008-07-10T11:12:21Z</dcterms:created>
  <dcterms:modified xsi:type="dcterms:W3CDTF">2025-03-10T16:51:36Z</dcterms:modified>
</cp:coreProperties>
</file>